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tabRatio="1000" activeTab="4"/>
  </bookViews>
  <sheets>
    <sheet name="бжу" sheetId="1" r:id="rId1"/>
    <sheet name="3д яс" sheetId="2" r:id="rId2"/>
    <sheet name="Лист3сад" sheetId="3" r:id="rId3"/>
    <sheet name="Лист11яс" sheetId="4" r:id="rId4"/>
    <sheet name="Лист11сад" sheetId="5" r:id="rId5"/>
    <sheet name="Лист1" sheetId="6" r:id="rId6"/>
  </sheets>
  <definedNames>
    <definedName name="_xlnm.Print_Area" localSheetId="1">'3д яс'!$A$1:$M$64</definedName>
    <definedName name="_xlnm.Print_Area" localSheetId="4">'Лист11сад'!$A$1:$M$60</definedName>
    <definedName name="_xlnm.Print_Area" localSheetId="3">'Лист11яс'!$A$1:$M$64</definedName>
    <definedName name="_xlnm.Print_Area" localSheetId="2">'Лист3сад'!$A$1:$M$64</definedName>
  </definedNames>
  <calcPr fullCalcOnLoad="1"/>
</workbook>
</file>

<file path=xl/sharedStrings.xml><?xml version="1.0" encoding="utf-8"?>
<sst xmlns="http://schemas.openxmlformats.org/spreadsheetml/2006/main" count="382" uniqueCount="150">
  <si>
    <t>выход</t>
  </si>
  <si>
    <t>продукты</t>
  </si>
  <si>
    <t>брутто</t>
  </si>
  <si>
    <t>нетто</t>
  </si>
  <si>
    <t>Б</t>
  </si>
  <si>
    <t>Ж</t>
  </si>
  <si>
    <t>У</t>
  </si>
  <si>
    <t>энергет ценность</t>
  </si>
  <si>
    <t>ЗАВТРАК</t>
  </si>
  <si>
    <t>Фрукты</t>
  </si>
  <si>
    <t>масло сливочное</t>
  </si>
  <si>
    <t>хлеб пшеничный</t>
  </si>
  <si>
    <t>сахар</t>
  </si>
  <si>
    <t>ОБЕД</t>
  </si>
  <si>
    <t>картофель</t>
  </si>
  <si>
    <t>лук репчатый</t>
  </si>
  <si>
    <t>морковь</t>
  </si>
  <si>
    <t>молоко</t>
  </si>
  <si>
    <t>хлеб ржаной</t>
  </si>
  <si>
    <t>ПОЛДНИК</t>
  </si>
  <si>
    <t>мука пшеничная</t>
  </si>
  <si>
    <t>ИТОГО ОБЕД</t>
  </si>
  <si>
    <t>ИТОГО ЗАВТРАК</t>
  </si>
  <si>
    <t>ИТОГО ПОЛДНИК</t>
  </si>
  <si>
    <t>ИТОГО ЗА ДЕНЬ</t>
  </si>
  <si>
    <t xml:space="preserve"> </t>
  </si>
  <si>
    <t>крупа рисовая</t>
  </si>
  <si>
    <t>какао</t>
  </si>
  <si>
    <t>пшено</t>
  </si>
  <si>
    <t xml:space="preserve">молоко </t>
  </si>
  <si>
    <t xml:space="preserve">морковь </t>
  </si>
  <si>
    <t>Хлеб ржаной</t>
  </si>
  <si>
    <t>Хлеб пшеничный</t>
  </si>
  <si>
    <t>Какао с молоком</t>
  </si>
  <si>
    <t>Чай с молоком</t>
  </si>
  <si>
    <t xml:space="preserve">картофель </t>
  </si>
  <si>
    <t>рис</t>
  </si>
  <si>
    <t xml:space="preserve">                               для детей от 3-х до 7 лет</t>
  </si>
  <si>
    <t>Масло сливочное</t>
  </si>
  <si>
    <t xml:space="preserve">                                                     от1.5 - до3 лет</t>
  </si>
  <si>
    <t>для детей от 1,5 до 3-х лет</t>
  </si>
  <si>
    <t xml:space="preserve">           11-ый день </t>
  </si>
  <si>
    <t xml:space="preserve">                3-ий день     </t>
  </si>
  <si>
    <t xml:space="preserve">                 3-ий день </t>
  </si>
  <si>
    <t xml:space="preserve">                                   для детей от 3-х до 7 лет</t>
  </si>
  <si>
    <t>11- ый день</t>
  </si>
  <si>
    <t>Кисель</t>
  </si>
  <si>
    <t>кисель</t>
  </si>
  <si>
    <t xml:space="preserve">масло сливочное </t>
  </si>
  <si>
    <t xml:space="preserve">                 </t>
  </si>
  <si>
    <t>сыр</t>
  </si>
  <si>
    <t>яблоки</t>
  </si>
  <si>
    <t>65/50</t>
  </si>
  <si>
    <t xml:space="preserve">рис </t>
  </si>
  <si>
    <t>цена за кг</t>
  </si>
  <si>
    <t>цикорий</t>
  </si>
  <si>
    <t>помидоры соленые</t>
  </si>
  <si>
    <t>урюк</t>
  </si>
  <si>
    <t>С</t>
  </si>
  <si>
    <t>№ рецептуры</t>
  </si>
  <si>
    <t>гречка</t>
  </si>
  <si>
    <t>геркулес</t>
  </si>
  <si>
    <t>Уха с картофелем, рыбой</t>
  </si>
  <si>
    <t>Уха с рыбой, картофелем</t>
  </si>
  <si>
    <t>ИТОГО  ПОЛДНИК</t>
  </si>
  <si>
    <t>свекла</t>
  </si>
  <si>
    <t>250</t>
  </si>
  <si>
    <t>мед натуральный</t>
  </si>
  <si>
    <t>лимон</t>
  </si>
  <si>
    <t>ИТОГО 2-Й ЗАВТРАК</t>
  </si>
  <si>
    <t>фрукты</t>
  </si>
  <si>
    <t xml:space="preserve">фрукты </t>
  </si>
  <si>
    <t>Чай с сахаром</t>
  </si>
  <si>
    <t>Бутерброд с маслом и сыром</t>
  </si>
  <si>
    <t>заварка</t>
  </si>
  <si>
    <t>Омлет натуральный</t>
  </si>
  <si>
    <t>Бутерброд с маслом  и сыром</t>
  </si>
  <si>
    <t>томатная паста</t>
  </si>
  <si>
    <t>Бутерброд  с маслом и сыром</t>
  </si>
  <si>
    <t xml:space="preserve">Чай с сахаром </t>
  </si>
  <si>
    <t>Борщ с капустой и картофелем на мясном бульоне</t>
  </si>
  <si>
    <t>Овощи тушеные с мясом</t>
  </si>
  <si>
    <t>Компот из урюка и яблок</t>
  </si>
  <si>
    <t>30/5/5</t>
  </si>
  <si>
    <t>соль</t>
  </si>
  <si>
    <t>Соль</t>
  </si>
  <si>
    <t>наименование блюда</t>
  </si>
  <si>
    <t>цена, руб.</t>
  </si>
  <si>
    <t>перловая</t>
  </si>
  <si>
    <t>манная</t>
  </si>
  <si>
    <t>ячневая</t>
  </si>
  <si>
    <t>вермишель</t>
  </si>
  <si>
    <t>яйцо</t>
  </si>
  <si>
    <t>творог</t>
  </si>
  <si>
    <t>масло растит-е</t>
  </si>
  <si>
    <t>мед натур.</t>
  </si>
  <si>
    <t>мука пшен-я</t>
  </si>
  <si>
    <t>хлеб пшен.</t>
  </si>
  <si>
    <t>хлеб рж.</t>
  </si>
  <si>
    <t>мясо б/к</t>
  </si>
  <si>
    <t>мясо индейки</t>
  </si>
  <si>
    <t>рыба</t>
  </si>
  <si>
    <t>пшеничная</t>
  </si>
  <si>
    <t>апельсин</t>
  </si>
  <si>
    <t>банан</t>
  </si>
  <si>
    <t>груша</t>
  </si>
  <si>
    <t>капуста</t>
  </si>
  <si>
    <t>сок 0,2л</t>
  </si>
  <si>
    <t>ккал</t>
  </si>
  <si>
    <t>горох</t>
  </si>
  <si>
    <t>крупа пшено</t>
  </si>
  <si>
    <t>мясо без костей</t>
  </si>
  <si>
    <t>мясо  без костей</t>
  </si>
  <si>
    <t>Салат овощной</t>
  </si>
  <si>
    <t>зеленый горошек</t>
  </si>
  <si>
    <t>сгущенное молоко</t>
  </si>
  <si>
    <t xml:space="preserve">лук репчатый </t>
  </si>
  <si>
    <t>пельмени п/ф</t>
  </si>
  <si>
    <t>Кыстыбый с кашей пшенной</t>
  </si>
  <si>
    <t xml:space="preserve">на 100 г </t>
  </si>
  <si>
    <t>ИТОГО ЗА 2-Й ЗАВТРАК</t>
  </si>
  <si>
    <t>2-Й ЗАВТРАК</t>
  </si>
  <si>
    <t>ИТОГО 2--Й ЗАВТРАК</t>
  </si>
  <si>
    <t>100/5</t>
  </si>
  <si>
    <t>130/6</t>
  </si>
  <si>
    <t>Сырники с медом натуральным</t>
  </si>
  <si>
    <t>90/50</t>
  </si>
  <si>
    <t>35/10/8</t>
  </si>
  <si>
    <t>Сельские</t>
  </si>
  <si>
    <t>чай высшего и 1-го сорта</t>
  </si>
  <si>
    <t>сахар-песок</t>
  </si>
  <si>
    <t>масло подсолнечное</t>
  </si>
  <si>
    <t>яйцо куриное 1 шт.</t>
  </si>
  <si>
    <t>яйцо куриное 1/8 шт</t>
  </si>
  <si>
    <t>рыба свежая</t>
  </si>
  <si>
    <t>яйцо куриное 1/10 шт</t>
  </si>
  <si>
    <t>3</t>
  </si>
  <si>
    <t xml:space="preserve">зеленый горошек консервированный </t>
  </si>
  <si>
    <t>капуста белокочанная</t>
  </si>
  <si>
    <t>Ёжики с соусом</t>
  </si>
  <si>
    <t xml:space="preserve">какао-порошок </t>
  </si>
  <si>
    <t>яйцо куриное 1,5 шт.</t>
  </si>
  <si>
    <t>зеленый горошек консервированный</t>
  </si>
  <si>
    <t>63</t>
  </si>
  <si>
    <t xml:space="preserve"> Ёжики в соусе</t>
  </si>
  <si>
    <t>304</t>
  </si>
  <si>
    <t>яйцо куриное 1/8 шт.</t>
  </si>
  <si>
    <t>какао-порошок</t>
  </si>
  <si>
    <t>80 стр.</t>
  </si>
  <si>
    <t>яйцо куриное 1/10 шт.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</si>
</sst>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[$-FC19]d\ mmmm\ yyyy\ &quot;г.&quot;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b/>
      <i/>
      <sz val="28"/>
      <color indexed="8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" fillId="0" borderId="10" xfId="0" applyFont="1" applyBorder="1" applyAlignment="1">
      <alignment horizontal="center" vertical="distributed"/>
    </xf>
    <xf numFmtId="174" fontId="4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49" fillId="0" borderId="10" xfId="0" applyNumberFormat="1" applyFont="1" applyBorder="1" applyAlignment="1">
      <alignment horizontal="center"/>
    </xf>
    <xf numFmtId="174" fontId="51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4" fontId="49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173" fontId="49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174" fontId="51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51" fillId="33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74" fontId="49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4" fillId="35" borderId="10" xfId="0" applyFont="1" applyFill="1" applyBorder="1" applyAlignment="1">
      <alignment/>
    </xf>
    <xf numFmtId="174" fontId="49" fillId="35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4" fontId="49" fillId="0" borderId="16" xfId="0" applyNumberFormat="1" applyFont="1" applyBorder="1" applyAlignment="1">
      <alignment horizontal="center" vertical="center"/>
    </xf>
    <xf numFmtId="174" fontId="49" fillId="0" borderId="17" xfId="0" applyNumberFormat="1" applyFont="1" applyBorder="1" applyAlignment="1">
      <alignment horizontal="center" vertical="center"/>
    </xf>
    <xf numFmtId="174" fontId="49" fillId="0" borderId="14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8.28125" style="0" customWidth="1"/>
    <col min="2" max="2" width="9.140625" style="0" hidden="1" customWidth="1"/>
  </cols>
  <sheetData>
    <row r="1" spans="3:7" ht="15">
      <c r="C1" s="132" t="s">
        <v>119</v>
      </c>
      <c r="D1" s="132"/>
      <c r="E1" s="132"/>
      <c r="F1" s="132"/>
      <c r="G1" s="132"/>
    </row>
    <row r="2" spans="1:7" ht="15">
      <c r="A2" s="114"/>
      <c r="B2" s="114"/>
      <c r="C2" s="114" t="s">
        <v>4</v>
      </c>
      <c r="D2" s="114" t="s">
        <v>5</v>
      </c>
      <c r="E2" s="114" t="s">
        <v>6</v>
      </c>
      <c r="F2" s="114" t="s">
        <v>108</v>
      </c>
      <c r="G2" s="114" t="s">
        <v>58</v>
      </c>
    </row>
    <row r="3" spans="1:7" ht="15">
      <c r="A3" s="114" t="s">
        <v>88</v>
      </c>
      <c r="B3" s="114"/>
      <c r="C3" s="114">
        <v>9.3</v>
      </c>
      <c r="D3" s="114">
        <v>1.09</v>
      </c>
      <c r="E3" s="114">
        <v>66.82</v>
      </c>
      <c r="F3" s="114">
        <v>317</v>
      </c>
      <c r="G3" s="114">
        <v>0</v>
      </c>
    </row>
    <row r="4" spans="1:7" ht="15">
      <c r="A4" s="114" t="s">
        <v>102</v>
      </c>
      <c r="B4" s="114"/>
      <c r="C4" s="114">
        <v>11.5</v>
      </c>
      <c r="D4" s="114">
        <v>1.29</v>
      </c>
      <c r="E4" s="114">
        <v>63.16</v>
      </c>
      <c r="F4" s="114">
        <v>313</v>
      </c>
      <c r="G4" s="114">
        <v>0</v>
      </c>
    </row>
    <row r="5" spans="1:7" ht="15">
      <c r="A5" s="114" t="s">
        <v>36</v>
      </c>
      <c r="B5" s="114"/>
      <c r="C5" s="114">
        <v>7</v>
      </c>
      <c r="D5" s="114">
        <v>0.99</v>
      </c>
      <c r="E5" s="114">
        <v>71.08</v>
      </c>
      <c r="F5" s="114">
        <v>327</v>
      </c>
      <c r="G5" s="114">
        <v>0</v>
      </c>
    </row>
    <row r="6" spans="1:7" ht="15">
      <c r="A6" s="114" t="s">
        <v>60</v>
      </c>
      <c r="B6" s="114"/>
      <c r="C6" s="114">
        <v>10.8</v>
      </c>
      <c r="D6" s="114">
        <v>3.1</v>
      </c>
      <c r="E6" s="114">
        <v>63.25</v>
      </c>
      <c r="F6" s="114">
        <v>286</v>
      </c>
      <c r="G6" s="114">
        <v>0</v>
      </c>
    </row>
    <row r="7" spans="1:7" ht="15">
      <c r="A7" s="114" t="s">
        <v>89</v>
      </c>
      <c r="B7" s="114"/>
      <c r="C7" s="114">
        <v>10.3</v>
      </c>
      <c r="D7" s="114">
        <v>1</v>
      </c>
      <c r="E7" s="114">
        <v>67.9</v>
      </c>
      <c r="F7" s="114">
        <v>328</v>
      </c>
      <c r="G7" s="114">
        <v>0</v>
      </c>
    </row>
    <row r="8" spans="1:7" ht="15">
      <c r="A8" s="114" t="s">
        <v>28</v>
      </c>
      <c r="B8" s="114"/>
      <c r="C8" s="114">
        <v>11.5</v>
      </c>
      <c r="D8" s="114">
        <v>3.27</v>
      </c>
      <c r="E8" s="114">
        <v>66.52</v>
      </c>
      <c r="F8" s="114">
        <v>345</v>
      </c>
      <c r="G8" s="114">
        <v>0</v>
      </c>
    </row>
    <row r="9" spans="1:7" ht="15">
      <c r="A9" s="114" t="s">
        <v>61</v>
      </c>
      <c r="B9" s="114"/>
      <c r="C9" s="114">
        <v>11</v>
      </c>
      <c r="D9" s="114">
        <v>6.2</v>
      </c>
      <c r="E9" s="114">
        <v>51.4</v>
      </c>
      <c r="F9" s="114">
        <v>305</v>
      </c>
      <c r="G9" s="114">
        <v>0</v>
      </c>
    </row>
    <row r="10" spans="1:7" ht="15">
      <c r="A10" s="114" t="s">
        <v>90</v>
      </c>
      <c r="B10" s="114"/>
      <c r="C10" s="114">
        <v>10</v>
      </c>
      <c r="D10" s="114">
        <v>1.29</v>
      </c>
      <c r="E10" s="114">
        <v>67.03</v>
      </c>
      <c r="F10" s="114">
        <v>321</v>
      </c>
      <c r="G10" s="114">
        <v>0</v>
      </c>
    </row>
    <row r="11" spans="1:7" ht="15">
      <c r="A11" s="114" t="s">
        <v>91</v>
      </c>
      <c r="B11" s="114"/>
      <c r="C11" s="114">
        <v>10.7</v>
      </c>
      <c r="D11" s="114">
        <v>1.3</v>
      </c>
      <c r="E11" s="114">
        <v>68.6</v>
      </c>
      <c r="F11" s="114">
        <v>335</v>
      </c>
      <c r="G11" s="114">
        <v>0</v>
      </c>
    </row>
    <row r="12" spans="1:7" ht="15">
      <c r="A12" s="114" t="s">
        <v>92</v>
      </c>
      <c r="B12" s="114"/>
      <c r="C12" s="114">
        <v>12.7</v>
      </c>
      <c r="D12" s="114">
        <v>10.01</v>
      </c>
      <c r="E12" s="114">
        <v>0.61</v>
      </c>
      <c r="F12" s="114">
        <v>137</v>
      </c>
      <c r="G12" s="114">
        <v>0</v>
      </c>
    </row>
    <row r="13" spans="1:7" ht="15">
      <c r="A13" s="114" t="s">
        <v>93</v>
      </c>
      <c r="B13" s="114"/>
      <c r="C13" s="114">
        <v>16.7</v>
      </c>
      <c r="D13" s="114">
        <v>9</v>
      </c>
      <c r="E13" s="114">
        <v>4</v>
      </c>
      <c r="F13" s="114">
        <v>159</v>
      </c>
      <c r="G13" s="114">
        <v>0.5</v>
      </c>
    </row>
    <row r="14" spans="1:7" ht="15">
      <c r="A14" s="114" t="s">
        <v>10</v>
      </c>
      <c r="B14" s="114"/>
      <c r="C14" s="114">
        <v>2.5</v>
      </c>
      <c r="D14" s="114">
        <v>61.5</v>
      </c>
      <c r="E14" s="114">
        <v>6.8</v>
      </c>
      <c r="F14" s="114">
        <v>566</v>
      </c>
      <c r="G14" s="114">
        <v>0</v>
      </c>
    </row>
    <row r="15" spans="1:7" ht="15">
      <c r="A15" s="114" t="s">
        <v>94</v>
      </c>
      <c r="B15" s="114"/>
      <c r="C15" s="114">
        <v>0</v>
      </c>
      <c r="D15" s="114">
        <v>99.9</v>
      </c>
      <c r="E15" s="114">
        <v>0</v>
      </c>
      <c r="F15" s="114">
        <v>899</v>
      </c>
      <c r="G15" s="114">
        <v>0</v>
      </c>
    </row>
    <row r="16" spans="1:7" ht="15">
      <c r="A16" s="114" t="s">
        <v>50</v>
      </c>
      <c r="B16" s="114"/>
      <c r="C16" s="114">
        <v>23.7</v>
      </c>
      <c r="D16" s="114">
        <v>29.28</v>
      </c>
      <c r="E16" s="114">
        <v>0</v>
      </c>
      <c r="F16" s="114">
        <v>362</v>
      </c>
      <c r="G16" s="114">
        <v>2.3</v>
      </c>
    </row>
    <row r="17" spans="1:7" ht="15">
      <c r="A17" s="114" t="s">
        <v>17</v>
      </c>
      <c r="B17" s="114"/>
      <c r="C17" s="114">
        <v>2.8</v>
      </c>
      <c r="D17" s="114">
        <v>3.2</v>
      </c>
      <c r="E17" s="114">
        <v>9.4</v>
      </c>
      <c r="F17" s="114">
        <v>58</v>
      </c>
      <c r="G17" s="114">
        <v>1.3</v>
      </c>
    </row>
    <row r="18" spans="1:7" ht="15">
      <c r="A18" s="114" t="s">
        <v>95</v>
      </c>
      <c r="B18" s="114"/>
      <c r="C18" s="114">
        <v>0.8</v>
      </c>
      <c r="D18" s="114">
        <v>0</v>
      </c>
      <c r="E18" s="114">
        <v>80.3</v>
      </c>
      <c r="F18" s="114">
        <v>314</v>
      </c>
      <c r="G18" s="114">
        <v>2</v>
      </c>
    </row>
    <row r="19" spans="1:7" ht="15">
      <c r="A19" s="114" t="s">
        <v>12</v>
      </c>
      <c r="B19" s="114"/>
      <c r="C19" s="114">
        <v>0</v>
      </c>
      <c r="D19" s="114">
        <v>0</v>
      </c>
      <c r="E19" s="114">
        <v>99.8</v>
      </c>
      <c r="F19" s="114">
        <v>379</v>
      </c>
      <c r="G19" s="114">
        <v>0</v>
      </c>
    </row>
    <row r="20" spans="1:7" ht="15">
      <c r="A20" s="114" t="s">
        <v>47</v>
      </c>
      <c r="B20" s="114"/>
      <c r="C20" s="114">
        <v>0</v>
      </c>
      <c r="D20" s="114">
        <v>0</v>
      </c>
      <c r="E20" s="114">
        <v>92</v>
      </c>
      <c r="F20" s="114">
        <v>368</v>
      </c>
      <c r="G20" s="114">
        <v>0</v>
      </c>
    </row>
    <row r="21" spans="1:7" ht="15">
      <c r="A21" s="114" t="s">
        <v>96</v>
      </c>
      <c r="B21" s="114"/>
      <c r="C21" s="114">
        <v>10.3</v>
      </c>
      <c r="D21" s="114">
        <v>1.1</v>
      </c>
      <c r="E21" s="114">
        <v>69</v>
      </c>
      <c r="F21" s="114">
        <v>334</v>
      </c>
      <c r="G21" s="114">
        <v>0</v>
      </c>
    </row>
    <row r="22" spans="1:7" ht="15">
      <c r="A22" s="114" t="s">
        <v>97</v>
      </c>
      <c r="B22" s="114"/>
      <c r="C22" s="114">
        <v>8.7</v>
      </c>
      <c r="D22" s="114">
        <v>1.5</v>
      </c>
      <c r="E22" s="114">
        <v>40</v>
      </c>
      <c r="F22" s="114">
        <v>209</v>
      </c>
      <c r="G22" s="114">
        <v>0</v>
      </c>
    </row>
    <row r="23" spans="1:7" ht="15">
      <c r="A23" s="114" t="s">
        <v>98</v>
      </c>
      <c r="B23" s="114"/>
      <c r="C23" s="114">
        <v>6.6</v>
      </c>
      <c r="D23" s="114">
        <v>1.2</v>
      </c>
      <c r="E23" s="114">
        <v>35.3</v>
      </c>
      <c r="F23" s="114">
        <v>181</v>
      </c>
      <c r="G23" s="114">
        <v>0</v>
      </c>
    </row>
    <row r="24" spans="1:7" ht="15">
      <c r="A24" s="114" t="s">
        <v>99</v>
      </c>
      <c r="B24" s="114"/>
      <c r="C24" s="114">
        <v>17.8</v>
      </c>
      <c r="D24" s="114">
        <v>10</v>
      </c>
      <c r="E24" s="114">
        <v>0</v>
      </c>
      <c r="F24" s="114">
        <v>162</v>
      </c>
      <c r="G24" s="114">
        <v>0</v>
      </c>
    </row>
    <row r="25" spans="1:7" ht="15">
      <c r="A25" s="114" t="s">
        <v>100</v>
      </c>
      <c r="B25" s="114"/>
      <c r="C25" s="114">
        <v>19.5</v>
      </c>
      <c r="D25" s="114">
        <v>16.94</v>
      </c>
      <c r="E25" s="114">
        <v>0</v>
      </c>
      <c r="F25" s="114">
        <v>213</v>
      </c>
      <c r="G25" s="114">
        <v>0</v>
      </c>
    </row>
    <row r="26" spans="1:7" ht="15">
      <c r="A26" s="114" t="s">
        <v>101</v>
      </c>
      <c r="B26" s="114"/>
      <c r="C26" s="114">
        <v>21</v>
      </c>
      <c r="D26" s="114">
        <v>4.06</v>
      </c>
      <c r="E26" s="114">
        <v>0</v>
      </c>
      <c r="F26" s="114">
        <v>85.3</v>
      </c>
      <c r="G26" s="114">
        <v>0</v>
      </c>
    </row>
    <row r="27" spans="1:7" ht="15">
      <c r="A27" s="114" t="s">
        <v>74</v>
      </c>
      <c r="B27" s="114"/>
      <c r="C27" s="114">
        <v>20</v>
      </c>
      <c r="D27" s="114">
        <v>5.1</v>
      </c>
      <c r="E27" s="114">
        <v>15</v>
      </c>
      <c r="F27" s="114">
        <v>0</v>
      </c>
      <c r="G27" s="114">
        <v>10</v>
      </c>
    </row>
    <row r="28" spans="1:7" ht="15">
      <c r="A28" s="114" t="s">
        <v>55</v>
      </c>
      <c r="B28" s="114"/>
      <c r="C28" s="114">
        <v>0</v>
      </c>
      <c r="D28" s="114">
        <v>0</v>
      </c>
      <c r="E28" s="114">
        <v>64</v>
      </c>
      <c r="F28" s="114">
        <v>294</v>
      </c>
      <c r="G28" s="114">
        <v>0</v>
      </c>
    </row>
    <row r="29" spans="1:7" ht="15">
      <c r="A29" s="114" t="s">
        <v>27</v>
      </c>
      <c r="B29" s="114"/>
      <c r="C29" s="114">
        <v>13.5</v>
      </c>
      <c r="D29" s="114">
        <v>54</v>
      </c>
      <c r="E29" s="114">
        <v>18.6</v>
      </c>
      <c r="F29" s="114">
        <v>610</v>
      </c>
      <c r="G29" s="114">
        <v>0</v>
      </c>
    </row>
    <row r="30" spans="1:7" ht="15">
      <c r="A30" s="114" t="s">
        <v>51</v>
      </c>
      <c r="B30" s="114"/>
      <c r="C30" s="114">
        <v>0.4</v>
      </c>
      <c r="D30" s="114">
        <v>0.35</v>
      </c>
      <c r="E30" s="114">
        <v>9.15</v>
      </c>
      <c r="F30" s="114">
        <v>39.6</v>
      </c>
      <c r="G30" s="114">
        <v>145.2</v>
      </c>
    </row>
    <row r="31" spans="1:7" ht="15">
      <c r="A31" s="114" t="s">
        <v>103</v>
      </c>
      <c r="B31" s="114"/>
      <c r="C31" s="114">
        <v>0.9</v>
      </c>
      <c r="D31" s="114">
        <v>0.14</v>
      </c>
      <c r="E31" s="114">
        <v>6.65</v>
      </c>
      <c r="F31" s="114">
        <v>28</v>
      </c>
      <c r="G31" s="114">
        <v>42</v>
      </c>
    </row>
    <row r="32" spans="1:7" ht="15">
      <c r="A32" s="114" t="s">
        <v>104</v>
      </c>
      <c r="B32" s="114"/>
      <c r="C32" s="114">
        <v>1.5</v>
      </c>
      <c r="D32" s="114">
        <v>0.07</v>
      </c>
      <c r="E32" s="114">
        <v>15.26</v>
      </c>
      <c r="F32" s="114">
        <v>62.3</v>
      </c>
      <c r="G32" s="114">
        <v>7</v>
      </c>
    </row>
    <row r="33" spans="1:7" ht="15">
      <c r="A33" s="114" t="s">
        <v>68</v>
      </c>
      <c r="B33" s="114"/>
      <c r="C33" s="114">
        <v>0.9</v>
      </c>
      <c r="D33" s="114">
        <v>0.06</v>
      </c>
      <c r="E33" s="114">
        <v>2.58</v>
      </c>
      <c r="F33" s="114">
        <v>19.8</v>
      </c>
      <c r="G33" s="114">
        <v>24</v>
      </c>
    </row>
    <row r="34" spans="1:7" ht="15">
      <c r="A34" s="114" t="s">
        <v>105</v>
      </c>
      <c r="B34" s="114"/>
      <c r="C34" s="114">
        <v>0.4</v>
      </c>
      <c r="D34" s="114">
        <v>0.27</v>
      </c>
      <c r="E34" s="114">
        <v>9.09</v>
      </c>
      <c r="F34" s="114">
        <v>37.8</v>
      </c>
      <c r="G34" s="114">
        <v>4.5</v>
      </c>
    </row>
    <row r="35" spans="1:7" ht="15">
      <c r="A35" s="114" t="s">
        <v>57</v>
      </c>
      <c r="B35" s="114"/>
      <c r="C35" s="114">
        <v>0</v>
      </c>
      <c r="D35" s="114">
        <v>4.4</v>
      </c>
      <c r="E35" s="114">
        <v>6.2</v>
      </c>
      <c r="F35" s="114">
        <v>279</v>
      </c>
      <c r="G35" s="114">
        <v>8</v>
      </c>
    </row>
    <row r="36" spans="1:7" ht="15">
      <c r="A36" s="114" t="s">
        <v>14</v>
      </c>
      <c r="B36" s="114"/>
      <c r="C36" s="114">
        <v>2</v>
      </c>
      <c r="D36" s="114">
        <v>0.29</v>
      </c>
      <c r="E36" s="114">
        <v>12.46</v>
      </c>
      <c r="F36" s="114">
        <v>57.6</v>
      </c>
      <c r="G36" s="114">
        <v>14.4</v>
      </c>
    </row>
    <row r="37" spans="1:7" ht="15">
      <c r="A37" s="114" t="s">
        <v>16</v>
      </c>
      <c r="B37" s="114"/>
      <c r="C37" s="114">
        <v>1.3</v>
      </c>
      <c r="D37" s="114">
        <v>0.08</v>
      </c>
      <c r="E37" s="114">
        <v>6.72</v>
      </c>
      <c r="F37" s="114">
        <v>27.2</v>
      </c>
      <c r="G37" s="114">
        <v>4</v>
      </c>
    </row>
    <row r="38" spans="1:7" ht="15">
      <c r="A38" s="114" t="s">
        <v>15</v>
      </c>
      <c r="B38" s="114"/>
      <c r="C38" s="114">
        <v>1.4</v>
      </c>
      <c r="D38" s="114">
        <v>0</v>
      </c>
      <c r="E38" s="114">
        <v>8.23</v>
      </c>
      <c r="F38" s="114">
        <v>34.4</v>
      </c>
      <c r="G38" s="114">
        <v>8.4</v>
      </c>
    </row>
    <row r="39" spans="1:7" ht="30">
      <c r="A39" s="115" t="s">
        <v>56</v>
      </c>
      <c r="B39" s="114"/>
      <c r="C39" s="114">
        <v>1.1</v>
      </c>
      <c r="D39" s="114">
        <v>0.1</v>
      </c>
      <c r="E39" s="114">
        <v>2.4</v>
      </c>
      <c r="F39" s="114">
        <v>16</v>
      </c>
      <c r="G39" s="114">
        <v>10</v>
      </c>
    </row>
    <row r="40" spans="1:7" ht="15">
      <c r="A40" s="114" t="s">
        <v>106</v>
      </c>
      <c r="B40" s="114"/>
      <c r="C40" s="114">
        <v>1.8</v>
      </c>
      <c r="D40" s="114">
        <v>0.08</v>
      </c>
      <c r="E40" s="114">
        <v>4.56</v>
      </c>
      <c r="F40" s="114">
        <v>21.6</v>
      </c>
      <c r="G40" s="114">
        <v>36</v>
      </c>
    </row>
    <row r="41" spans="1:7" ht="15">
      <c r="A41" s="114" t="s">
        <v>65</v>
      </c>
      <c r="B41" s="114"/>
      <c r="C41" s="114">
        <v>1.5</v>
      </c>
      <c r="D41" s="114">
        <v>0.08</v>
      </c>
      <c r="E41" s="114">
        <v>8</v>
      </c>
      <c r="F41" s="114">
        <v>33.6</v>
      </c>
      <c r="G41" s="114">
        <v>8</v>
      </c>
    </row>
    <row r="42" spans="1:7" ht="15">
      <c r="A42" s="114" t="s">
        <v>77</v>
      </c>
      <c r="B42" s="114"/>
      <c r="C42" s="114">
        <v>1</v>
      </c>
      <c r="D42" s="114">
        <v>0</v>
      </c>
      <c r="E42" s="114">
        <v>20</v>
      </c>
      <c r="F42" s="114">
        <v>96</v>
      </c>
      <c r="G42" s="114">
        <v>0</v>
      </c>
    </row>
    <row r="43" spans="1:7" ht="15">
      <c r="A43" s="114" t="s">
        <v>107</v>
      </c>
      <c r="B43" s="114"/>
      <c r="C43" s="114">
        <v>1</v>
      </c>
      <c r="D43" s="114">
        <v>0</v>
      </c>
      <c r="E43" s="114">
        <v>18.2</v>
      </c>
      <c r="F43" s="114">
        <v>76</v>
      </c>
      <c r="G43" s="114">
        <v>4</v>
      </c>
    </row>
    <row r="44" spans="1:7" ht="15">
      <c r="A44" s="114" t="s">
        <v>109</v>
      </c>
      <c r="B44" s="114"/>
      <c r="C44" s="114">
        <v>20.5</v>
      </c>
      <c r="D44" s="114">
        <v>1.99</v>
      </c>
      <c r="E44" s="114">
        <v>54.03</v>
      </c>
      <c r="F44" s="114">
        <v>297</v>
      </c>
      <c r="G44" s="114">
        <v>0</v>
      </c>
    </row>
    <row r="45" spans="1:7" ht="15">
      <c r="A45" s="114" t="s">
        <v>114</v>
      </c>
      <c r="B45" s="114"/>
      <c r="C45" s="114">
        <v>5.5</v>
      </c>
      <c r="D45" s="114">
        <v>0.7</v>
      </c>
      <c r="E45" s="114">
        <v>7.4</v>
      </c>
      <c r="F45" s="114">
        <v>73</v>
      </c>
      <c r="G45" s="114">
        <v>10</v>
      </c>
    </row>
    <row r="46" spans="1:7" ht="15">
      <c r="A46" s="114" t="s">
        <v>115</v>
      </c>
      <c r="B46" s="114"/>
      <c r="C46" s="114">
        <v>7</v>
      </c>
      <c r="D46" s="114">
        <v>8.5</v>
      </c>
      <c r="E46" s="114">
        <v>56</v>
      </c>
      <c r="F46" s="114">
        <v>0</v>
      </c>
      <c r="G46" s="114">
        <v>320</v>
      </c>
    </row>
    <row r="47" spans="1:7" ht="15">
      <c r="A47" s="114" t="s">
        <v>117</v>
      </c>
      <c r="B47" s="114"/>
      <c r="C47" s="114">
        <v>18.6</v>
      </c>
      <c r="D47" s="114">
        <v>16</v>
      </c>
      <c r="E47" s="114">
        <v>0</v>
      </c>
      <c r="F47" s="114">
        <v>218</v>
      </c>
      <c r="G47" s="114">
        <v>0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33" zoomScaleSheetLayoutView="33" zoomScalePageLayoutView="0" workbookViewId="0" topLeftCell="A1">
      <selection activeCell="L23" sqref="L23"/>
    </sheetView>
  </sheetViews>
  <sheetFormatPr defaultColWidth="9.140625" defaultRowHeight="15"/>
  <cols>
    <col min="1" max="1" width="52.00390625" style="18" customWidth="1"/>
    <col min="2" max="3" width="22.7109375" style="18" customWidth="1"/>
    <col min="4" max="4" width="60.28125" style="9" customWidth="1"/>
    <col min="5" max="6" width="20.7109375" style="7" customWidth="1"/>
    <col min="7" max="8" width="20.7109375" style="19" customWidth="1"/>
    <col min="9" max="9" width="24.7109375" style="19" customWidth="1"/>
    <col min="10" max="10" width="20.7109375" style="19" customWidth="1"/>
    <col min="11" max="11" width="28.57421875" style="19" customWidth="1"/>
    <col min="12" max="12" width="28.57421875" style="7" customWidth="1"/>
    <col min="13" max="13" width="24.00390625" style="9" customWidth="1"/>
    <col min="14" max="14" width="9.140625" style="10" customWidth="1"/>
  </cols>
  <sheetData>
    <row r="1" spans="1:13" ht="51.75" customHeight="1">
      <c r="A1" s="24"/>
      <c r="B1" s="34"/>
      <c r="C1" s="34"/>
      <c r="D1" s="34" t="s">
        <v>43</v>
      </c>
      <c r="E1" s="46"/>
      <c r="F1" s="46"/>
      <c r="G1" s="122"/>
      <c r="H1" s="122"/>
      <c r="I1" s="116"/>
      <c r="J1" s="116"/>
      <c r="K1" s="98" t="s">
        <v>128</v>
      </c>
      <c r="L1" s="23"/>
      <c r="M1" s="35"/>
    </row>
    <row r="2" spans="1:13" ht="33.75" customHeight="1">
      <c r="A2" s="24"/>
      <c r="B2" s="34" t="s">
        <v>39</v>
      </c>
      <c r="C2" s="34"/>
      <c r="D2" s="33" t="s">
        <v>40</v>
      </c>
      <c r="E2" s="21"/>
      <c r="F2" s="21"/>
      <c r="G2" s="116"/>
      <c r="H2" s="116"/>
      <c r="I2" s="116"/>
      <c r="J2" s="116"/>
      <c r="K2" s="116"/>
      <c r="L2" s="21"/>
      <c r="M2" s="35"/>
    </row>
    <row r="3" spans="1:13" ht="67.5" customHeight="1">
      <c r="A3" s="15" t="s">
        <v>86</v>
      </c>
      <c r="B3" s="15" t="s">
        <v>0</v>
      </c>
      <c r="C3" s="36" t="s">
        <v>59</v>
      </c>
      <c r="D3" s="15" t="s">
        <v>1</v>
      </c>
      <c r="E3" s="15" t="s">
        <v>2</v>
      </c>
      <c r="F3" s="15" t="s">
        <v>3</v>
      </c>
      <c r="G3" s="117" t="s">
        <v>4</v>
      </c>
      <c r="H3" s="117" t="s">
        <v>5</v>
      </c>
      <c r="I3" s="117" t="s">
        <v>6</v>
      </c>
      <c r="J3" s="117" t="s">
        <v>58</v>
      </c>
      <c r="K3" s="120" t="s">
        <v>7</v>
      </c>
      <c r="L3" s="12" t="s">
        <v>54</v>
      </c>
      <c r="M3" s="15" t="s">
        <v>87</v>
      </c>
    </row>
    <row r="4" spans="1:12" ht="39.75" customHeight="1">
      <c r="A4" s="172" t="s">
        <v>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8"/>
    </row>
    <row r="5" spans="1:13" ht="39.7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39.75" customHeight="1">
      <c r="A6" s="133" t="s">
        <v>75</v>
      </c>
      <c r="B6" s="165">
        <v>80</v>
      </c>
      <c r="C6" s="165">
        <v>229</v>
      </c>
      <c r="D6" s="14" t="s">
        <v>132</v>
      </c>
      <c r="E6" s="6">
        <v>40</v>
      </c>
      <c r="F6" s="6">
        <v>34.8</v>
      </c>
      <c r="G6" s="32">
        <f>E6*бжу!C12/100</f>
        <v>5.08</v>
      </c>
      <c r="H6" s="32">
        <f>E6*бжу!D12/100</f>
        <v>4.004</v>
      </c>
      <c r="I6" s="32">
        <f>E6*бжу!E12/100</f>
        <v>0.244</v>
      </c>
      <c r="J6" s="32">
        <f>E6*бжу!G12/100</f>
        <v>0</v>
      </c>
      <c r="K6" s="32">
        <f>E6*бжу!F12/100</f>
        <v>54.8</v>
      </c>
      <c r="L6" s="6">
        <v>300</v>
      </c>
      <c r="M6" s="39">
        <f>L6*E6/1000</f>
        <v>12</v>
      </c>
    </row>
    <row r="7" spans="1:13" ht="39.75" customHeight="1">
      <c r="A7" s="133"/>
      <c r="B7" s="165"/>
      <c r="C7" s="165"/>
      <c r="D7" s="14" t="s">
        <v>17</v>
      </c>
      <c r="E7" s="6">
        <v>50</v>
      </c>
      <c r="F7" s="6">
        <v>50</v>
      </c>
      <c r="G7" s="32">
        <f>E7*бжу!C17/100</f>
        <v>1.4</v>
      </c>
      <c r="H7" s="32">
        <f>E7*бжу!D17/100</f>
        <v>1.6</v>
      </c>
      <c r="I7" s="32">
        <f>E7*бжу!E17/100</f>
        <v>4.7</v>
      </c>
      <c r="J7" s="32">
        <f>E7*бжу!G17/100</f>
        <v>0.65</v>
      </c>
      <c r="K7" s="32">
        <f>E7*бжу!F17/100</f>
        <v>29</v>
      </c>
      <c r="L7" s="6">
        <v>46</v>
      </c>
      <c r="M7" s="39">
        <f>L7*E7/1000</f>
        <v>2.3</v>
      </c>
    </row>
    <row r="8" spans="1:13" ht="39.75" customHeight="1">
      <c r="A8" s="133"/>
      <c r="B8" s="165"/>
      <c r="C8" s="165"/>
      <c r="D8" s="14" t="s">
        <v>10</v>
      </c>
      <c r="E8" s="6">
        <v>3</v>
      </c>
      <c r="F8" s="6">
        <v>3</v>
      </c>
      <c r="G8" s="32">
        <f>E8*бжу!C14/100</f>
        <v>0.075</v>
      </c>
      <c r="H8" s="32">
        <f>E8*бжу!D14/100</f>
        <v>1.845</v>
      </c>
      <c r="I8" s="32">
        <f>E8*бжу!E14/100</f>
        <v>0.204</v>
      </c>
      <c r="J8" s="32">
        <f>E8*бжу!G14/100</f>
        <v>0</v>
      </c>
      <c r="K8" s="32">
        <f>E8*бжу!F14/100</f>
        <v>16.98</v>
      </c>
      <c r="L8" s="6">
        <v>500</v>
      </c>
      <c r="M8" s="39">
        <f>L8*E8/1000</f>
        <v>1.5</v>
      </c>
    </row>
    <row r="9" spans="1:13" ht="39.75" customHeight="1">
      <c r="A9" s="141"/>
      <c r="B9" s="141"/>
      <c r="C9" s="141"/>
      <c r="D9" s="141"/>
      <c r="E9" s="141"/>
      <c r="F9" s="141"/>
      <c r="G9" s="118">
        <f>G6+G7+G8</f>
        <v>6.555000000000001</v>
      </c>
      <c r="H9" s="118">
        <f>H6+H7+H8</f>
        <v>7.448999999999999</v>
      </c>
      <c r="I9" s="118">
        <f>I6+I7+I8</f>
        <v>5.148</v>
      </c>
      <c r="J9" s="118">
        <f>J6+J7+J8</f>
        <v>0.65</v>
      </c>
      <c r="K9" s="118">
        <f>K6+K7+K8</f>
        <v>100.78</v>
      </c>
      <c r="L9" s="8"/>
      <c r="M9" s="37">
        <f>SUM(M6:M8)</f>
        <v>15.8</v>
      </c>
    </row>
    <row r="10" spans="1:13" ht="51" customHeight="1">
      <c r="A10" s="170" t="s">
        <v>76</v>
      </c>
      <c r="B10" s="161" t="s">
        <v>83</v>
      </c>
      <c r="C10" s="167" t="s">
        <v>136</v>
      </c>
      <c r="D10" s="13" t="s">
        <v>32</v>
      </c>
      <c r="E10" s="5">
        <v>30</v>
      </c>
      <c r="F10" s="5">
        <v>30</v>
      </c>
      <c r="G10" s="32">
        <f>E10*бжу!C22/100</f>
        <v>2.61</v>
      </c>
      <c r="H10" s="32">
        <f>E10*бжу!D22/100</f>
        <v>0.45</v>
      </c>
      <c r="I10" s="32">
        <f>E10*бжу!E122/100</f>
        <v>0</v>
      </c>
      <c r="J10" s="32">
        <f>E10*бжу!G22/100</f>
        <v>0</v>
      </c>
      <c r="K10" s="32">
        <f>E10*бжу!F22/100</f>
        <v>62.7</v>
      </c>
      <c r="L10" s="5">
        <v>62</v>
      </c>
      <c r="M10" s="39">
        <f>L10*E10/1000</f>
        <v>1.86</v>
      </c>
    </row>
    <row r="11" spans="1:13" ht="42.75" customHeight="1">
      <c r="A11" s="170"/>
      <c r="B11" s="161"/>
      <c r="C11" s="168"/>
      <c r="D11" s="13" t="s">
        <v>50</v>
      </c>
      <c r="E11" s="20">
        <v>5</v>
      </c>
      <c r="F11" s="6">
        <v>5</v>
      </c>
      <c r="G11" s="32">
        <f>E11*бжу!C16/100</f>
        <v>1.185</v>
      </c>
      <c r="H11" s="32">
        <f>E11*бжу!D16/100</f>
        <v>1.464</v>
      </c>
      <c r="I11" s="32">
        <f>E11*бжу!E16/100</f>
        <v>0</v>
      </c>
      <c r="J11" s="32">
        <f>E11*бжу!G16/100</f>
        <v>0.115</v>
      </c>
      <c r="K11" s="32">
        <f>E11*бжу!F16/100</f>
        <v>18.1</v>
      </c>
      <c r="L11" s="5">
        <v>437</v>
      </c>
      <c r="M11" s="39">
        <f>L11*E11/1000</f>
        <v>2.185</v>
      </c>
    </row>
    <row r="12" spans="1:13" ht="39.75" customHeight="1">
      <c r="A12" s="170"/>
      <c r="B12" s="161"/>
      <c r="C12" s="169"/>
      <c r="D12" s="13" t="s">
        <v>38</v>
      </c>
      <c r="E12" s="6">
        <v>5</v>
      </c>
      <c r="F12" s="6">
        <v>5</v>
      </c>
      <c r="G12" s="32">
        <f>E12*бжу!C14/100</f>
        <v>0.125</v>
      </c>
      <c r="H12" s="32">
        <f>E12*бжу!D14/100</f>
        <v>3.075</v>
      </c>
      <c r="I12" s="32">
        <f>E12*бжу!E14/100</f>
        <v>0.34</v>
      </c>
      <c r="J12" s="32">
        <f>E12*бжу!G14/100</f>
        <v>0</v>
      </c>
      <c r="K12" s="32">
        <f>E12*бжу!F14/100</f>
        <v>28.3</v>
      </c>
      <c r="L12" s="6">
        <v>500</v>
      </c>
      <c r="M12" s="39">
        <f>L12*E12/1000</f>
        <v>2.5</v>
      </c>
    </row>
    <row r="13" spans="1:13" ht="39.75" customHeight="1">
      <c r="A13" s="141"/>
      <c r="B13" s="141"/>
      <c r="C13" s="141"/>
      <c r="D13" s="141"/>
      <c r="E13" s="141"/>
      <c r="F13" s="141"/>
      <c r="G13" s="118">
        <f>G10+G11+G12</f>
        <v>3.92</v>
      </c>
      <c r="H13" s="118">
        <f>H10+H11+H12</f>
        <v>4.989</v>
      </c>
      <c r="I13" s="118">
        <f>I10+I11+I12</f>
        <v>0.34</v>
      </c>
      <c r="J13" s="118">
        <f>J10+J11+J12</f>
        <v>0.115</v>
      </c>
      <c r="K13" s="118">
        <f>K10+K11+K12</f>
        <v>109.10000000000001</v>
      </c>
      <c r="L13" s="8"/>
      <c r="M13" s="37">
        <f>SUM(M10:M12)</f>
        <v>6.545</v>
      </c>
    </row>
    <row r="14" spans="1:13" ht="39.75" customHeight="1">
      <c r="A14" s="170" t="s">
        <v>72</v>
      </c>
      <c r="B14" s="165">
        <v>150</v>
      </c>
      <c r="C14" s="165">
        <v>411</v>
      </c>
      <c r="D14" s="13" t="s">
        <v>129</v>
      </c>
      <c r="E14" s="6">
        <v>1</v>
      </c>
      <c r="F14" s="6">
        <v>1</v>
      </c>
      <c r="G14" s="32">
        <f>E14*бжу!C27/100</f>
        <v>0.2</v>
      </c>
      <c r="H14" s="32">
        <f>E14*бжу!D27/100</f>
        <v>0.051</v>
      </c>
      <c r="I14" s="32">
        <f>E14*бжу!E27/100</f>
        <v>0.15</v>
      </c>
      <c r="J14" s="32">
        <f>E14*бжу!G27/100</f>
        <v>0.1</v>
      </c>
      <c r="K14" s="32">
        <f>E14*бжу!F27/100</f>
        <v>0</v>
      </c>
      <c r="L14" s="6">
        <v>555</v>
      </c>
      <c r="M14" s="39">
        <f>L14*E14/1000</f>
        <v>0.555</v>
      </c>
    </row>
    <row r="15" spans="1:13" ht="39.75" customHeight="1">
      <c r="A15" s="166"/>
      <c r="B15" s="166"/>
      <c r="C15" s="165"/>
      <c r="D15" s="13" t="s">
        <v>130</v>
      </c>
      <c r="E15" s="6">
        <v>6</v>
      </c>
      <c r="F15" s="6">
        <v>6</v>
      </c>
      <c r="G15" s="32">
        <f>E15*бжу!C19/100</f>
        <v>0</v>
      </c>
      <c r="H15" s="32">
        <f>E15*бжу!D19/100</f>
        <v>0</v>
      </c>
      <c r="I15" s="32">
        <f>E15*бжу!E19/100</f>
        <v>5.9879999999999995</v>
      </c>
      <c r="J15" s="32">
        <f>E15*бжу!G19/100</f>
        <v>0</v>
      </c>
      <c r="K15" s="32">
        <f>E15*бжу!F19/100</f>
        <v>22.74</v>
      </c>
      <c r="L15" s="6">
        <v>60</v>
      </c>
      <c r="M15" s="39">
        <f>L15*E15/1000</f>
        <v>0.36</v>
      </c>
    </row>
    <row r="16" spans="1:13" ht="39.75" customHeight="1">
      <c r="A16" s="141"/>
      <c r="B16" s="141"/>
      <c r="C16" s="141"/>
      <c r="D16" s="141"/>
      <c r="E16" s="141"/>
      <c r="F16" s="141"/>
      <c r="G16" s="118">
        <f>G14+G15</f>
        <v>0.2</v>
      </c>
      <c r="H16" s="118">
        <f>H14+H15</f>
        <v>0.051</v>
      </c>
      <c r="I16" s="118">
        <f>I14+I15</f>
        <v>6.138</v>
      </c>
      <c r="J16" s="118">
        <f>J14+J15</f>
        <v>0.1</v>
      </c>
      <c r="K16" s="118">
        <f>K14+K15</f>
        <v>22.74</v>
      </c>
      <c r="L16" s="8"/>
      <c r="M16" s="37">
        <f>SUM(M14:M15)</f>
        <v>0.915</v>
      </c>
    </row>
    <row r="17" spans="1:13" ht="39.75" customHeight="1">
      <c r="A17" s="153" t="s">
        <v>22</v>
      </c>
      <c r="B17" s="153"/>
      <c r="C17" s="153"/>
      <c r="D17" s="153"/>
      <c r="E17" s="153"/>
      <c r="F17" s="153"/>
      <c r="G17" s="119">
        <f>G9+G13+G16</f>
        <v>10.675</v>
      </c>
      <c r="H17" s="119">
        <f>H9+H13+H16</f>
        <v>12.488999999999999</v>
      </c>
      <c r="I17" s="119">
        <f>I9+I13+I16</f>
        <v>11.626</v>
      </c>
      <c r="J17" s="119">
        <f>J9+J13+J16</f>
        <v>0.865</v>
      </c>
      <c r="K17" s="119">
        <f>K9+K13+K16</f>
        <v>232.62</v>
      </c>
      <c r="L17" s="74"/>
      <c r="M17" s="75">
        <f>M9+M13+M16</f>
        <v>23.259999999999998</v>
      </c>
    </row>
    <row r="18" spans="1:13" ht="39.75" customHeight="1">
      <c r="A18" s="144" t="s">
        <v>121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1:13" ht="39.75" customHeight="1">
      <c r="A19" s="18" t="s">
        <v>9</v>
      </c>
      <c r="B19" s="12">
        <v>75</v>
      </c>
      <c r="C19" s="12"/>
      <c r="D19" s="14" t="s">
        <v>70</v>
      </c>
      <c r="E19" s="6">
        <v>75</v>
      </c>
      <c r="F19" s="6">
        <v>52.5</v>
      </c>
      <c r="G19" s="32">
        <f>E19*бжу!C32/100</f>
        <v>1.125</v>
      </c>
      <c r="H19" s="32">
        <f>E19*бжу!D32/100</f>
        <v>0.05250000000000001</v>
      </c>
      <c r="I19" s="32">
        <f>E19*бжу!E32/100</f>
        <v>11.445</v>
      </c>
      <c r="J19" s="32">
        <f>E19*бжу!G32/100</f>
        <v>5.25</v>
      </c>
      <c r="K19" s="32">
        <f>E19*бжу!F32/100</f>
        <v>46.725</v>
      </c>
      <c r="L19" s="28">
        <v>115</v>
      </c>
      <c r="M19" s="25">
        <f>L19*E19/1000</f>
        <v>8.625</v>
      </c>
    </row>
    <row r="20" spans="1:13" ht="39.75" customHeight="1">
      <c r="A20" s="138" t="s">
        <v>69</v>
      </c>
      <c r="B20" s="139"/>
      <c r="C20" s="139"/>
      <c r="D20" s="139"/>
      <c r="E20" s="139"/>
      <c r="F20" s="140"/>
      <c r="G20" s="119">
        <f>G19</f>
        <v>1.125</v>
      </c>
      <c r="H20" s="119">
        <f>H19</f>
        <v>0.05250000000000001</v>
      </c>
      <c r="I20" s="119">
        <f>I19</f>
        <v>11.445</v>
      </c>
      <c r="J20" s="119">
        <f>J19</f>
        <v>5.25</v>
      </c>
      <c r="K20" s="119">
        <f>K19</f>
        <v>46.725</v>
      </c>
      <c r="L20" s="79"/>
      <c r="M20" s="78">
        <f>M19</f>
        <v>8.625</v>
      </c>
    </row>
    <row r="21" spans="1:13" ht="39.75" customHeight="1">
      <c r="A21" s="144" t="s">
        <v>13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</row>
    <row r="22" spans="1:14" ht="39.75" customHeight="1">
      <c r="A22" s="171" t="s">
        <v>113</v>
      </c>
      <c r="B22" s="147">
        <v>60</v>
      </c>
      <c r="C22" s="147">
        <v>19</v>
      </c>
      <c r="D22" s="26" t="s">
        <v>16</v>
      </c>
      <c r="E22" s="31">
        <v>15</v>
      </c>
      <c r="F22" s="31">
        <v>12</v>
      </c>
      <c r="G22" s="32">
        <f>E22*бжу!C37/100</f>
        <v>0.195</v>
      </c>
      <c r="H22" s="32">
        <f>E22*бжу!D37/100</f>
        <v>0.012</v>
      </c>
      <c r="I22" s="32">
        <f>E22*бжу!E37/100</f>
        <v>1.008</v>
      </c>
      <c r="J22" s="32">
        <f>E22*бжу!G37/100</f>
        <v>0.6</v>
      </c>
      <c r="K22" s="32">
        <f>E22*бжу!F37/100</f>
        <v>4.08</v>
      </c>
      <c r="L22" s="22">
        <v>50</v>
      </c>
      <c r="M22" s="39">
        <f>L22*E22/1000</f>
        <v>0.75</v>
      </c>
      <c r="N22"/>
    </row>
    <row r="23" spans="1:14" ht="83.25" customHeight="1">
      <c r="A23" s="148"/>
      <c r="B23" s="148"/>
      <c r="C23" s="147"/>
      <c r="D23" s="26" t="s">
        <v>137</v>
      </c>
      <c r="E23" s="31">
        <v>10</v>
      </c>
      <c r="F23" s="31">
        <v>10</v>
      </c>
      <c r="G23" s="32">
        <f>E23*бжу!C45/100</f>
        <v>0.55</v>
      </c>
      <c r="H23" s="32">
        <f>E23*бжу!D45/100</f>
        <v>0.07</v>
      </c>
      <c r="I23" s="32">
        <f>E23*бжу!E45/100</f>
        <v>0.74</v>
      </c>
      <c r="J23" s="32">
        <f>E23*бжу!G45/100</f>
        <v>1</v>
      </c>
      <c r="K23" s="32">
        <f>E23*бжу!F45/100</f>
        <v>7.3</v>
      </c>
      <c r="L23" s="68">
        <v>227.75</v>
      </c>
      <c r="M23" s="39">
        <f>L23*E23/1000</f>
        <v>2.2775</v>
      </c>
      <c r="N23"/>
    </row>
    <row r="24" spans="1:14" ht="39.75" customHeight="1">
      <c r="A24" s="148"/>
      <c r="B24" s="148"/>
      <c r="C24" s="147"/>
      <c r="D24" s="26" t="s">
        <v>131</v>
      </c>
      <c r="E24" s="31">
        <v>2</v>
      </c>
      <c r="F24" s="31">
        <v>2</v>
      </c>
      <c r="G24" s="32">
        <f>E24*бжу!C15/100</f>
        <v>0</v>
      </c>
      <c r="H24" s="32">
        <f>E24*бжу!D15/100</f>
        <v>1.9980000000000002</v>
      </c>
      <c r="I24" s="32">
        <f>E24*бжу!E15/100</f>
        <v>0</v>
      </c>
      <c r="J24" s="32">
        <f>E24*бжу!G15/100</f>
        <v>0</v>
      </c>
      <c r="K24" s="32">
        <f>E24*бжу!F15/100</f>
        <v>17.98</v>
      </c>
      <c r="L24" s="31">
        <v>157</v>
      </c>
      <c r="M24" s="39">
        <f>L24*E24/1000</f>
        <v>0.314</v>
      </c>
      <c r="N24"/>
    </row>
    <row r="25" spans="1:14" ht="39.75" customHeight="1">
      <c r="A25" s="148"/>
      <c r="B25" s="148"/>
      <c r="C25" s="147"/>
      <c r="D25" s="26" t="s">
        <v>35</v>
      </c>
      <c r="E25" s="31">
        <v>50</v>
      </c>
      <c r="F25" s="31">
        <v>36</v>
      </c>
      <c r="G25" s="32">
        <f>E25*бжу!C36/100</f>
        <v>1</v>
      </c>
      <c r="H25" s="32">
        <f>E25*бжу!D36/100</f>
        <v>0.145</v>
      </c>
      <c r="I25" s="32">
        <f>E25*бжу!E36/100</f>
        <v>6.23</v>
      </c>
      <c r="J25" s="32">
        <f>E25*бжу!G36/100</f>
        <v>7.2</v>
      </c>
      <c r="K25" s="32">
        <f>E25*бжу!F36/100</f>
        <v>28.8</v>
      </c>
      <c r="L25" s="31">
        <v>55</v>
      </c>
      <c r="M25" s="39">
        <f>L25*E25/1000</f>
        <v>2.75</v>
      </c>
      <c r="N25"/>
    </row>
    <row r="26" spans="1:14" ht="39.75" customHeight="1">
      <c r="A26" s="148"/>
      <c r="B26" s="148"/>
      <c r="C26" s="147"/>
      <c r="D26" s="26" t="s">
        <v>15</v>
      </c>
      <c r="E26" s="7">
        <v>5</v>
      </c>
      <c r="F26" s="7">
        <v>4.2</v>
      </c>
      <c r="G26" s="32">
        <f>E26*бжу!C38/100</f>
        <v>0.07</v>
      </c>
      <c r="H26" s="32">
        <f>E26*бжу!D38/100</f>
        <v>0</v>
      </c>
      <c r="I26" s="32">
        <f>E26*бжу!E38/100</f>
        <v>0.41150000000000003</v>
      </c>
      <c r="J26" s="32">
        <f>E26*бжу!G38/100</f>
        <v>0.42</v>
      </c>
      <c r="K26" s="32">
        <f>E26*бжу!F38/100</f>
        <v>1.72</v>
      </c>
      <c r="L26" s="7">
        <v>42</v>
      </c>
      <c r="M26" s="39">
        <f>L26*E26/1000</f>
        <v>0.21</v>
      </c>
      <c r="N26"/>
    </row>
    <row r="27" spans="1:14" ht="42" customHeight="1">
      <c r="A27" s="141"/>
      <c r="B27" s="141"/>
      <c r="C27" s="141"/>
      <c r="D27" s="141"/>
      <c r="E27" s="141"/>
      <c r="F27" s="141"/>
      <c r="G27" s="118">
        <f>G22+G23+G24+G26</f>
        <v>0.8150000000000002</v>
      </c>
      <c r="H27" s="118">
        <f>H22+H23+H24+H26</f>
        <v>2.08</v>
      </c>
      <c r="I27" s="118">
        <f>I22+I23+I24+I26</f>
        <v>2.1595</v>
      </c>
      <c r="J27" s="118">
        <f>J22+J23+J24+J26</f>
        <v>2.02</v>
      </c>
      <c r="K27" s="118">
        <f>K22+K23+K24+K26</f>
        <v>31.08</v>
      </c>
      <c r="L27" s="8"/>
      <c r="M27" s="37">
        <f>SUM(M22:M26)</f>
        <v>6.3015</v>
      </c>
      <c r="N27"/>
    </row>
    <row r="28" spans="1:14" ht="42" customHeight="1">
      <c r="A28" s="162" t="s">
        <v>80</v>
      </c>
      <c r="B28" s="149">
        <v>150</v>
      </c>
      <c r="C28" s="149">
        <v>63</v>
      </c>
      <c r="D28" s="13" t="s">
        <v>112</v>
      </c>
      <c r="E28" s="6">
        <v>12</v>
      </c>
      <c r="F28" s="6">
        <v>12</v>
      </c>
      <c r="G28" s="32">
        <f>E28*бжу!C24/100</f>
        <v>2.136</v>
      </c>
      <c r="H28" s="32">
        <f>E28*бжу!D24/100</f>
        <v>1.2</v>
      </c>
      <c r="I28" s="32">
        <f>E28*бжу!E24/100</f>
        <v>0</v>
      </c>
      <c r="J28" s="32">
        <f>E28*бжу!G24/100</f>
        <v>0</v>
      </c>
      <c r="K28" s="32">
        <f>E28*бжу!F24/100</f>
        <v>19.44</v>
      </c>
      <c r="L28" s="7">
        <v>506</v>
      </c>
      <c r="M28" s="43">
        <f>L28*E28/1000</f>
        <v>6.072</v>
      </c>
      <c r="N28"/>
    </row>
    <row r="29" spans="1:14" ht="42" customHeight="1">
      <c r="A29" s="163"/>
      <c r="B29" s="150"/>
      <c r="C29" s="150"/>
      <c r="D29" s="13" t="s">
        <v>65</v>
      </c>
      <c r="E29" s="6">
        <v>30</v>
      </c>
      <c r="F29" s="6">
        <v>24</v>
      </c>
      <c r="G29" s="32">
        <f>E29*бжу!C41/100</f>
        <v>0.45</v>
      </c>
      <c r="H29" s="32">
        <f>E29*бжу!D41/100</f>
        <v>0.024</v>
      </c>
      <c r="I29" s="32">
        <f>E29*бжу!E41/100</f>
        <v>2.4</v>
      </c>
      <c r="J29" s="32">
        <f>E29*бжу!G41/100</f>
        <v>2.4</v>
      </c>
      <c r="K29" s="32">
        <f>E29*бжу!F41/100</f>
        <v>10.08</v>
      </c>
      <c r="L29" s="7">
        <v>40</v>
      </c>
      <c r="M29" s="43">
        <f aca="true" t="shared" si="0" ref="M29:M34">L29*E29/1000</f>
        <v>1.2</v>
      </c>
      <c r="N29"/>
    </row>
    <row r="30" spans="1:14" ht="42" customHeight="1">
      <c r="A30" s="163"/>
      <c r="B30" s="150"/>
      <c r="C30" s="150"/>
      <c r="D30" s="13" t="s">
        <v>35</v>
      </c>
      <c r="E30" s="5">
        <v>50</v>
      </c>
      <c r="F30" s="5">
        <v>36</v>
      </c>
      <c r="G30" s="32">
        <f>E30*бжу!C36/100</f>
        <v>1</v>
      </c>
      <c r="H30" s="32">
        <f>E30*бжу!D36/100</f>
        <v>0.145</v>
      </c>
      <c r="I30" s="32">
        <f>E30*бжу!E36/100</f>
        <v>6.23</v>
      </c>
      <c r="J30" s="32">
        <f>E30*бжу!G36/100</f>
        <v>7.2</v>
      </c>
      <c r="K30" s="32">
        <f>E30*бжу!F36/100</f>
        <v>28.8</v>
      </c>
      <c r="L30" s="5">
        <v>55</v>
      </c>
      <c r="M30" s="43">
        <f t="shared" si="0"/>
        <v>2.75</v>
      </c>
      <c r="N30"/>
    </row>
    <row r="31" spans="1:14" ht="42" customHeight="1">
      <c r="A31" s="163"/>
      <c r="B31" s="150"/>
      <c r="C31" s="150"/>
      <c r="D31" s="13" t="s">
        <v>138</v>
      </c>
      <c r="E31" s="5">
        <v>30</v>
      </c>
      <c r="F31" s="5">
        <v>24</v>
      </c>
      <c r="G31" s="32">
        <f>E31*бжу!C340/100</f>
        <v>0</v>
      </c>
      <c r="H31" s="32">
        <f>E31*бжу!D40/100</f>
        <v>0.024</v>
      </c>
      <c r="I31" s="32">
        <f>E31*бжу!E40/100</f>
        <v>1.3679999999999999</v>
      </c>
      <c r="J31" s="32">
        <f>E31*бжу!G40/100</f>
        <v>10.8</v>
      </c>
      <c r="K31" s="32">
        <f>E31*бжу!F40/100</f>
        <v>6.48</v>
      </c>
      <c r="L31" s="5">
        <v>55</v>
      </c>
      <c r="M31" s="43">
        <f t="shared" si="0"/>
        <v>1.65</v>
      </c>
      <c r="N31"/>
    </row>
    <row r="32" spans="1:14" ht="42" customHeight="1">
      <c r="A32" s="163"/>
      <c r="B32" s="150"/>
      <c r="C32" s="150"/>
      <c r="D32" s="13" t="s">
        <v>30</v>
      </c>
      <c r="E32" s="5">
        <v>15</v>
      </c>
      <c r="F32" s="5">
        <v>12</v>
      </c>
      <c r="G32" s="32">
        <f>E32*бжу!C37/100</f>
        <v>0.195</v>
      </c>
      <c r="H32" s="32">
        <f>E32*бжу!D37/100</f>
        <v>0.012</v>
      </c>
      <c r="I32" s="32">
        <f>E32*бжу!E37/100</f>
        <v>1.008</v>
      </c>
      <c r="J32" s="32">
        <f>E32*бжу!G37/100</f>
        <v>0.6</v>
      </c>
      <c r="K32" s="32">
        <f>E32*бжу!F37/100</f>
        <v>4.08</v>
      </c>
      <c r="L32" s="5">
        <v>50</v>
      </c>
      <c r="M32" s="43">
        <f t="shared" si="0"/>
        <v>0.75</v>
      </c>
      <c r="N32"/>
    </row>
    <row r="33" spans="1:14" ht="42" customHeight="1">
      <c r="A33" s="163"/>
      <c r="B33" s="150"/>
      <c r="C33" s="150"/>
      <c r="D33" s="13" t="s">
        <v>131</v>
      </c>
      <c r="E33" s="5">
        <v>1</v>
      </c>
      <c r="F33" s="5">
        <v>1</v>
      </c>
      <c r="G33" s="32">
        <f>E33*бжу!C15/100</f>
        <v>0</v>
      </c>
      <c r="H33" s="32">
        <f>E33*бжу!D15/100</f>
        <v>0.9990000000000001</v>
      </c>
      <c r="I33" s="32">
        <f>E33*бжу!E15/100</f>
        <v>0</v>
      </c>
      <c r="J33" s="32">
        <f>E33*бжу!G15/100</f>
        <v>0</v>
      </c>
      <c r="K33" s="32">
        <f>E33*бжу!F15/100</f>
        <v>8.99</v>
      </c>
      <c r="L33" s="5">
        <v>157</v>
      </c>
      <c r="M33" s="43">
        <f t="shared" si="0"/>
        <v>0.157</v>
      </c>
      <c r="N33"/>
    </row>
    <row r="34" spans="1:14" ht="51.75" customHeight="1">
      <c r="A34" s="164"/>
      <c r="B34" s="151"/>
      <c r="C34" s="151"/>
      <c r="D34" s="13" t="s">
        <v>15</v>
      </c>
      <c r="E34" s="5">
        <v>5</v>
      </c>
      <c r="F34" s="5">
        <v>4.2</v>
      </c>
      <c r="G34" s="32">
        <f>E34*бжу!C38/100</f>
        <v>0.07</v>
      </c>
      <c r="H34" s="32">
        <f>E34*бжу!D38/100</f>
        <v>0</v>
      </c>
      <c r="I34" s="32">
        <f>E34*бжу!E38/100</f>
        <v>0.41150000000000003</v>
      </c>
      <c r="J34" s="32">
        <f>E34*бжу!G38/100</f>
        <v>0.42</v>
      </c>
      <c r="K34" s="32">
        <f>E34*бжу!F38/100</f>
        <v>1.72</v>
      </c>
      <c r="L34" s="5">
        <v>42</v>
      </c>
      <c r="M34" s="43">
        <f t="shared" si="0"/>
        <v>0.21</v>
      </c>
      <c r="N34"/>
    </row>
    <row r="35" spans="1:14" ht="42" customHeight="1">
      <c r="A35" s="141"/>
      <c r="B35" s="141"/>
      <c r="C35" s="141"/>
      <c r="D35" s="141"/>
      <c r="E35" s="141"/>
      <c r="F35" s="141"/>
      <c r="G35" s="118">
        <f>G28+G29+G30+G31+G32+G33+G34</f>
        <v>3.851</v>
      </c>
      <c r="H35" s="118">
        <f>H28+H29+H30+H31+H32+H33+H34</f>
        <v>2.404</v>
      </c>
      <c r="I35" s="118">
        <f>I28+I29+I30+I31+I32+I33+I34</f>
        <v>11.4175</v>
      </c>
      <c r="J35" s="118">
        <f>J28+J29+J30+J31+J32+J33+J34</f>
        <v>21.42</v>
      </c>
      <c r="K35" s="118">
        <f>K28+K29+K30+K31+K32+K33+K34</f>
        <v>79.59</v>
      </c>
      <c r="L35" s="8"/>
      <c r="M35" s="41">
        <f>M28+M29+M30+M31+M32+M33+M34</f>
        <v>12.789000000000001</v>
      </c>
      <c r="N35"/>
    </row>
    <row r="36" spans="1:13" ht="39.75" customHeight="1">
      <c r="A36" s="143" t="s">
        <v>139</v>
      </c>
      <c r="B36" s="137" t="s">
        <v>52</v>
      </c>
      <c r="C36" s="137">
        <v>304</v>
      </c>
      <c r="D36" s="105" t="s">
        <v>111</v>
      </c>
      <c r="E36" s="104">
        <v>63</v>
      </c>
      <c r="F36" s="104">
        <v>63</v>
      </c>
      <c r="G36" s="32">
        <f>E36*бжу!C24/100</f>
        <v>11.214</v>
      </c>
      <c r="H36" s="32">
        <f>E36*бжу!D24/100</f>
        <v>6.3</v>
      </c>
      <c r="I36" s="32">
        <f>E36*бжу!E24/100</f>
        <v>0</v>
      </c>
      <c r="J36" s="32">
        <f>E36*бжу!G24/100</f>
        <v>0</v>
      </c>
      <c r="K36" s="32">
        <f>E36*бжу!F24/100</f>
        <v>102.06</v>
      </c>
      <c r="L36" s="104">
        <v>506</v>
      </c>
      <c r="M36" s="103">
        <f aca="true" t="shared" si="1" ref="M36:M43">L36*E36/1000</f>
        <v>31.878</v>
      </c>
    </row>
    <row r="37" spans="1:13" ht="39.75" customHeight="1">
      <c r="A37" s="142"/>
      <c r="B37" s="142"/>
      <c r="C37" s="137"/>
      <c r="D37" s="105" t="s">
        <v>53</v>
      </c>
      <c r="E37" s="104">
        <v>13</v>
      </c>
      <c r="F37" s="104">
        <v>13</v>
      </c>
      <c r="G37" s="32">
        <f>E37*бжу!C5/100</f>
        <v>0.91</v>
      </c>
      <c r="H37" s="32">
        <f>E37*бжу!D5/100</f>
        <v>0.12869999999999998</v>
      </c>
      <c r="I37" s="32">
        <f>E37*бжу!E5/100</f>
        <v>9.2404</v>
      </c>
      <c r="J37" s="32">
        <f>E37*бжу!G5/100</f>
        <v>0</v>
      </c>
      <c r="K37" s="32">
        <f>E37*бжу!F5/100</f>
        <v>42.51</v>
      </c>
      <c r="L37" s="104">
        <v>60</v>
      </c>
      <c r="M37" s="103">
        <f t="shared" si="1"/>
        <v>0.78</v>
      </c>
    </row>
    <row r="38" spans="1:13" ht="39.75" customHeight="1">
      <c r="A38" s="142"/>
      <c r="B38" s="142"/>
      <c r="C38" s="137"/>
      <c r="D38" s="105" t="s">
        <v>15</v>
      </c>
      <c r="E38" s="104">
        <v>8</v>
      </c>
      <c r="F38" s="104">
        <v>6.72</v>
      </c>
      <c r="G38" s="32">
        <f>E38*бжу!C38/100</f>
        <v>0.11199999999999999</v>
      </c>
      <c r="H38" s="32">
        <f>E38*бжу!D38/100</f>
        <v>0</v>
      </c>
      <c r="I38" s="32">
        <f>E38*бжу!E38/100</f>
        <v>0.6584</v>
      </c>
      <c r="J38" s="32">
        <f>E38*бжу!G38/100</f>
        <v>0.672</v>
      </c>
      <c r="K38" s="32">
        <f>E38*бжу!F38/100</f>
        <v>2.752</v>
      </c>
      <c r="L38" s="104">
        <v>42</v>
      </c>
      <c r="M38" s="103">
        <f t="shared" si="1"/>
        <v>0.336</v>
      </c>
    </row>
    <row r="39" spans="1:13" ht="39.75" customHeight="1">
      <c r="A39" s="142"/>
      <c r="B39" s="142"/>
      <c r="C39" s="137"/>
      <c r="D39" s="101" t="s">
        <v>10</v>
      </c>
      <c r="E39" s="102">
        <v>3</v>
      </c>
      <c r="F39" s="102">
        <v>3</v>
      </c>
      <c r="G39" s="32">
        <f>E39*бжу!C14/100</f>
        <v>0.075</v>
      </c>
      <c r="H39" s="32">
        <f>E39*бжу!D14/100</f>
        <v>1.845</v>
      </c>
      <c r="I39" s="32">
        <f>E39*бжу!E14/100</f>
        <v>0.204</v>
      </c>
      <c r="J39" s="32">
        <f>E39*бжу!G14/100</f>
        <v>0</v>
      </c>
      <c r="K39" s="32">
        <f>E39*бжу!F14/100</f>
        <v>16.98</v>
      </c>
      <c r="L39" s="102">
        <v>500</v>
      </c>
      <c r="M39" s="103">
        <f t="shared" si="1"/>
        <v>1.5</v>
      </c>
    </row>
    <row r="40" spans="1:13" ht="39.75" customHeight="1">
      <c r="A40" s="142"/>
      <c r="B40" s="142"/>
      <c r="C40" s="137"/>
      <c r="D40" s="105" t="s">
        <v>20</v>
      </c>
      <c r="E40" s="104">
        <v>2</v>
      </c>
      <c r="F40" s="104">
        <v>2</v>
      </c>
      <c r="G40" s="32">
        <f>E40*бжу!C21/100</f>
        <v>0.20600000000000002</v>
      </c>
      <c r="H40" s="32">
        <f>E40*бжу!D21/100</f>
        <v>0.022000000000000002</v>
      </c>
      <c r="I40" s="32">
        <f>E40*бжу!E21/100</f>
        <v>1.38</v>
      </c>
      <c r="J40" s="32">
        <f>E40*бжу!G21/100</f>
        <v>0</v>
      </c>
      <c r="K40" s="32">
        <f>E40*бжу!F21/100</f>
        <v>6.68</v>
      </c>
      <c r="L40" s="104">
        <v>40</v>
      </c>
      <c r="M40" s="103">
        <f t="shared" si="1"/>
        <v>0.08</v>
      </c>
    </row>
    <row r="41" spans="1:13" ht="39.75" customHeight="1">
      <c r="A41" s="142"/>
      <c r="B41" s="142"/>
      <c r="C41" s="137"/>
      <c r="D41" s="105" t="s">
        <v>16</v>
      </c>
      <c r="E41" s="104">
        <v>10</v>
      </c>
      <c r="F41" s="104">
        <v>8</v>
      </c>
      <c r="G41" s="32">
        <f>E41*бжу!C37/100</f>
        <v>0.13</v>
      </c>
      <c r="H41" s="32">
        <f>E41*бжу!D37/100</f>
        <v>0.008</v>
      </c>
      <c r="I41" s="32">
        <f>E41*бжу!E37/100</f>
        <v>0.672</v>
      </c>
      <c r="J41" s="32">
        <f>E41*бжу!G37/100</f>
        <v>0.4</v>
      </c>
      <c r="K41" s="32">
        <f>E41*бжу!F37/100</f>
        <v>2.72</v>
      </c>
      <c r="L41" s="104">
        <v>50</v>
      </c>
      <c r="M41" s="103">
        <f t="shared" si="1"/>
        <v>0.5</v>
      </c>
    </row>
    <row r="42" spans="1:13" ht="39.75" customHeight="1">
      <c r="A42" s="142"/>
      <c r="B42" s="142"/>
      <c r="C42" s="137"/>
      <c r="D42" s="112" t="s">
        <v>131</v>
      </c>
      <c r="E42" s="104">
        <v>4</v>
      </c>
      <c r="F42" s="104">
        <v>4</v>
      </c>
      <c r="G42" s="32">
        <f>E42*бжу!C15/100</f>
        <v>0</v>
      </c>
      <c r="H42" s="32">
        <f>E42*бжу!D15/100</f>
        <v>3.9960000000000004</v>
      </c>
      <c r="I42" s="32">
        <f>E42*бжу!E15/100</f>
        <v>0</v>
      </c>
      <c r="J42" s="32">
        <f>E42*бжу!G15/100</f>
        <v>0</v>
      </c>
      <c r="K42" s="32">
        <f>E42*бжу!F15/100</f>
        <v>35.96</v>
      </c>
      <c r="L42" s="108">
        <v>157</v>
      </c>
      <c r="M42" s="103">
        <f t="shared" si="1"/>
        <v>0.628</v>
      </c>
    </row>
    <row r="43" spans="1:13" ht="39.75" customHeight="1">
      <c r="A43" s="142"/>
      <c r="B43" s="142"/>
      <c r="C43" s="137"/>
      <c r="D43" s="101" t="s">
        <v>133</v>
      </c>
      <c r="E43" s="102">
        <v>5</v>
      </c>
      <c r="F43" s="102">
        <v>4.35</v>
      </c>
      <c r="G43" s="32">
        <f>E43*бжу!C12/100</f>
        <v>0.635</v>
      </c>
      <c r="H43" s="32">
        <f>E43*бжу!D12/100</f>
        <v>0.5005</v>
      </c>
      <c r="I43" s="32">
        <f>E43*бжу!E12/100</f>
        <v>0.0305</v>
      </c>
      <c r="J43" s="32">
        <f>E43*бжу!G12/100</f>
        <v>0</v>
      </c>
      <c r="K43" s="32">
        <f>E43*бжу!F12/100</f>
        <v>6.85</v>
      </c>
      <c r="L43" s="102">
        <v>300</v>
      </c>
      <c r="M43" s="103">
        <f t="shared" si="1"/>
        <v>1.5</v>
      </c>
    </row>
    <row r="44" spans="1:13" ht="39.75" customHeight="1">
      <c r="A44" s="141"/>
      <c r="B44" s="141"/>
      <c r="C44" s="141"/>
      <c r="D44" s="141"/>
      <c r="E44" s="141"/>
      <c r="F44" s="141"/>
      <c r="G44" s="118">
        <f>G36+G37+G38+G39+G40+G41+G42+G43</f>
        <v>13.282</v>
      </c>
      <c r="H44" s="118">
        <f>H36+H37+H38+H39+H40+H41+H42+H43</f>
        <v>12.8002</v>
      </c>
      <c r="I44" s="118">
        <f>I36+I37+I38+I39+I40+I41+I42+I43</f>
        <v>12.185300000000002</v>
      </c>
      <c r="J44" s="118">
        <f>J36+J37+J38+J39+J40+J41+J42+J43</f>
        <v>1.072</v>
      </c>
      <c r="K44" s="118">
        <f>K36+K37+K38+K39+K40+K41+K42+K43</f>
        <v>216.512</v>
      </c>
      <c r="L44" s="8"/>
      <c r="M44" s="37">
        <f>M36+M37+M38+M39+M40+M41+M42+M43</f>
        <v>37.202</v>
      </c>
    </row>
    <row r="45" spans="1:13" ht="39.75" customHeight="1">
      <c r="A45" s="29" t="s">
        <v>46</v>
      </c>
      <c r="B45" s="12">
        <v>150</v>
      </c>
      <c r="C45" s="12">
        <v>397</v>
      </c>
      <c r="D45" s="13" t="s">
        <v>47</v>
      </c>
      <c r="E45" s="6">
        <v>16</v>
      </c>
      <c r="F45" s="6">
        <v>16</v>
      </c>
      <c r="G45" s="32">
        <f>E45*бжу!C20/100</f>
        <v>0</v>
      </c>
      <c r="H45" s="32">
        <f>E45*бжу!D20/100</f>
        <v>0</v>
      </c>
      <c r="I45" s="32">
        <f>E45*бжу!E20/100</f>
        <v>14.72</v>
      </c>
      <c r="J45" s="32">
        <f>E45*бжу!G20/100</f>
        <v>0</v>
      </c>
      <c r="K45" s="32">
        <f>E45*бжу!F20/100</f>
        <v>58.88</v>
      </c>
      <c r="L45" s="6">
        <v>86</v>
      </c>
      <c r="M45" s="38">
        <f>E45*L45/1000</f>
        <v>1.376</v>
      </c>
    </row>
    <row r="46" spans="1:13" ht="39.75" customHeight="1">
      <c r="A46" s="141"/>
      <c r="B46" s="141"/>
      <c r="C46" s="141"/>
      <c r="D46" s="141"/>
      <c r="E46" s="141"/>
      <c r="F46" s="141"/>
      <c r="G46" s="118">
        <f>G45</f>
        <v>0</v>
      </c>
      <c r="H46" s="118">
        <f>H45</f>
        <v>0</v>
      </c>
      <c r="I46" s="118">
        <f>I45</f>
        <v>14.72</v>
      </c>
      <c r="J46" s="118">
        <f>J45</f>
        <v>0</v>
      </c>
      <c r="K46" s="118">
        <f>K45</f>
        <v>58.88</v>
      </c>
      <c r="L46" s="8"/>
      <c r="M46" s="37">
        <f>SUM(M45:M45)</f>
        <v>1.376</v>
      </c>
    </row>
    <row r="47" spans="1:13" ht="39.75" customHeight="1">
      <c r="A47" s="18" t="s">
        <v>31</v>
      </c>
      <c r="B47" s="15">
        <v>25</v>
      </c>
      <c r="C47" s="15"/>
      <c r="D47" s="14" t="s">
        <v>18</v>
      </c>
      <c r="E47" s="6">
        <v>25</v>
      </c>
      <c r="F47" s="6">
        <v>25</v>
      </c>
      <c r="G47" s="118">
        <f>E47*бжу!C23/100</f>
        <v>1.65</v>
      </c>
      <c r="H47" s="118">
        <f>E47*бжу!D23/100</f>
        <v>0.3</v>
      </c>
      <c r="I47" s="118">
        <f>E47*бжу!E23/100</f>
        <v>8.825</v>
      </c>
      <c r="J47" s="118">
        <f>E47*бжу!G23/100</f>
        <v>0</v>
      </c>
      <c r="K47" s="118">
        <f>E47*бжу!F23/100</f>
        <v>45.25</v>
      </c>
      <c r="L47" s="6">
        <v>62</v>
      </c>
      <c r="M47" s="40">
        <f>L47*E47/1000</f>
        <v>1.55</v>
      </c>
    </row>
    <row r="48" spans="1:13" ht="39.75" customHeight="1">
      <c r="A48" s="153" t="s">
        <v>21</v>
      </c>
      <c r="B48" s="153"/>
      <c r="C48" s="153"/>
      <c r="D48" s="153"/>
      <c r="E48" s="153"/>
      <c r="F48" s="153"/>
      <c r="G48" s="119">
        <f>G27+G35+G44+G46+G47</f>
        <v>19.598</v>
      </c>
      <c r="H48" s="119">
        <f>H27+H35+H44+H46+H47</f>
        <v>17.5842</v>
      </c>
      <c r="I48" s="119">
        <f>I27+I35+I44+I46+I47</f>
        <v>49.3073</v>
      </c>
      <c r="J48" s="119">
        <f>J27+J35+J44+J46+J47</f>
        <v>24.512</v>
      </c>
      <c r="K48" s="119">
        <f>K27+K35+K44+K46+K47</f>
        <v>431.312</v>
      </c>
      <c r="L48" s="74"/>
      <c r="M48" s="75">
        <f>M27+M35+M44+M46+M47</f>
        <v>59.2185</v>
      </c>
    </row>
    <row r="49" spans="1:13" ht="39.75" customHeight="1">
      <c r="A49" s="159" t="s">
        <v>19</v>
      </c>
      <c r="B49" s="160"/>
      <c r="C49" s="160"/>
      <c r="D49" s="145"/>
      <c r="E49" s="145"/>
      <c r="F49" s="145"/>
      <c r="G49" s="145"/>
      <c r="H49" s="145"/>
      <c r="I49" s="145"/>
      <c r="J49" s="145"/>
      <c r="K49" s="145"/>
      <c r="L49" s="145"/>
      <c r="M49" s="146"/>
    </row>
    <row r="50" spans="1:13" ht="39.75" customHeight="1">
      <c r="A50" s="134" t="s">
        <v>125</v>
      </c>
      <c r="B50" s="149" t="s">
        <v>123</v>
      </c>
      <c r="C50" s="149">
        <v>245</v>
      </c>
      <c r="D50" s="84" t="s">
        <v>20</v>
      </c>
      <c r="E50" s="31">
        <v>18</v>
      </c>
      <c r="F50" s="31">
        <v>18</v>
      </c>
      <c r="G50" s="32">
        <f>E50*бжу!C21/100</f>
        <v>1.854</v>
      </c>
      <c r="H50" s="32">
        <f>E50*бжу!D21/100</f>
        <v>0.198</v>
      </c>
      <c r="I50" s="32">
        <f>E50*бжу!E21/100</f>
        <v>12.42</v>
      </c>
      <c r="J50" s="32">
        <f>E50*бжу!G21/100</f>
        <v>0</v>
      </c>
      <c r="K50" s="32">
        <f>E50*бжу!F21/100</f>
        <v>60.12</v>
      </c>
      <c r="L50" s="7">
        <v>40</v>
      </c>
      <c r="M50" s="39">
        <f>L50*E50/1000</f>
        <v>0.72</v>
      </c>
    </row>
    <row r="51" spans="1:13" ht="39.75" customHeight="1">
      <c r="A51" s="135"/>
      <c r="B51" s="150"/>
      <c r="C51" s="150"/>
      <c r="D51" s="84" t="s">
        <v>93</v>
      </c>
      <c r="E51" s="31">
        <v>90</v>
      </c>
      <c r="F51" s="31">
        <v>90</v>
      </c>
      <c r="G51" s="32">
        <f>E51*бжу!C13/100</f>
        <v>15.03</v>
      </c>
      <c r="H51" s="32">
        <f>E51*бжу!D13/100</f>
        <v>8.1</v>
      </c>
      <c r="I51" s="32">
        <f>E51*бжу!E13/100</f>
        <v>3.6</v>
      </c>
      <c r="J51" s="32">
        <f>E51*бжу!G13/100</f>
        <v>0.45</v>
      </c>
      <c r="K51" s="32">
        <f>E51*бжу!F13/100</f>
        <v>143.1</v>
      </c>
      <c r="L51" s="7">
        <v>217.8</v>
      </c>
      <c r="M51" s="39">
        <f aca="true" t="shared" si="2" ref="M51:M56">L51*E51/1000</f>
        <v>19.602</v>
      </c>
    </row>
    <row r="52" spans="1:13" ht="39.75" customHeight="1">
      <c r="A52" s="135"/>
      <c r="B52" s="150"/>
      <c r="C52" s="150"/>
      <c r="D52" s="85" t="s">
        <v>135</v>
      </c>
      <c r="E52" s="109">
        <v>4</v>
      </c>
      <c r="F52" s="6">
        <v>3.48</v>
      </c>
      <c r="G52" s="32">
        <f>E52*бжу!C12/100</f>
        <v>0.508</v>
      </c>
      <c r="H52" s="32">
        <f>E52*бжу!D12/100</f>
        <v>0.4004</v>
      </c>
      <c r="I52" s="32">
        <f>E52*бжу!E12/100</f>
        <v>0.024399999999999998</v>
      </c>
      <c r="J52" s="32">
        <f>E52*бжу!G12/100</f>
        <v>0</v>
      </c>
      <c r="K52" s="32">
        <f>E52*бжу!F12/100</f>
        <v>5.48</v>
      </c>
      <c r="L52" s="7">
        <v>300</v>
      </c>
      <c r="M52" s="39">
        <f t="shared" si="2"/>
        <v>1.2</v>
      </c>
    </row>
    <row r="53" spans="1:13" ht="39.75" customHeight="1">
      <c r="A53" s="135"/>
      <c r="B53" s="150"/>
      <c r="C53" s="150"/>
      <c r="D53" s="85" t="s">
        <v>130</v>
      </c>
      <c r="E53" s="6">
        <v>5</v>
      </c>
      <c r="F53" s="6">
        <v>5</v>
      </c>
      <c r="G53" s="32">
        <f>E53*бжу!C19/100</f>
        <v>0</v>
      </c>
      <c r="H53" s="32">
        <f>E53*бжу!D19/100</f>
        <v>0</v>
      </c>
      <c r="I53" s="32">
        <f>E53*бжу!E19/100</f>
        <v>4.99</v>
      </c>
      <c r="J53" s="32">
        <f>E53*бжу!G19/100</f>
        <v>0</v>
      </c>
      <c r="K53" s="32">
        <f>E53*бжу!F19/100</f>
        <v>18.95</v>
      </c>
      <c r="L53" s="7">
        <v>60</v>
      </c>
      <c r="M53" s="39">
        <f t="shared" si="2"/>
        <v>0.3</v>
      </c>
    </row>
    <row r="54" spans="1:13" ht="39.75" customHeight="1">
      <c r="A54" s="135"/>
      <c r="B54" s="150"/>
      <c r="C54" s="150"/>
      <c r="D54" s="85" t="s">
        <v>10</v>
      </c>
      <c r="E54" s="20">
        <v>3</v>
      </c>
      <c r="F54" s="6">
        <v>3</v>
      </c>
      <c r="G54" s="32">
        <f>E54*бжу!C14/100</f>
        <v>0.075</v>
      </c>
      <c r="H54" s="32">
        <f>E54*бжу!D14/100</f>
        <v>1.845</v>
      </c>
      <c r="I54" s="32">
        <f>E54*бжу!E14/100</f>
        <v>0.204</v>
      </c>
      <c r="J54" s="32">
        <f>E54*бжу!G14/100</f>
        <v>0</v>
      </c>
      <c r="K54" s="32">
        <f>E54*бжу!F14/100</f>
        <v>16.98</v>
      </c>
      <c r="L54" s="7">
        <v>500</v>
      </c>
      <c r="M54" s="39">
        <f t="shared" si="2"/>
        <v>1.5</v>
      </c>
    </row>
    <row r="55" spans="1:13" ht="39.75" customHeight="1">
      <c r="A55" s="135"/>
      <c r="B55" s="150"/>
      <c r="C55" s="150"/>
      <c r="D55" s="85" t="s">
        <v>131</v>
      </c>
      <c r="E55" s="20">
        <v>2</v>
      </c>
      <c r="F55" s="6">
        <v>2</v>
      </c>
      <c r="G55" s="32">
        <f>E55*бжу!C15/100</f>
        <v>0</v>
      </c>
      <c r="H55" s="32">
        <f>E55*бжу!D15/100</f>
        <v>1.9980000000000002</v>
      </c>
      <c r="I55" s="32">
        <f>E55*бжу!E15/100</f>
        <v>0</v>
      </c>
      <c r="J55" s="32">
        <f>E55*бжу!G15/100</f>
        <v>0</v>
      </c>
      <c r="K55" s="32">
        <f>E55*бжу!F15/100</f>
        <v>17.98</v>
      </c>
      <c r="L55" s="7">
        <v>157</v>
      </c>
      <c r="M55" s="39">
        <f t="shared" si="2"/>
        <v>0.314</v>
      </c>
    </row>
    <row r="56" spans="1:13" ht="39.75" customHeight="1">
      <c r="A56" s="136"/>
      <c r="B56" s="151"/>
      <c r="C56" s="151"/>
      <c r="D56" s="107" t="s">
        <v>67</v>
      </c>
      <c r="E56" s="31">
        <v>5</v>
      </c>
      <c r="F56" s="31">
        <v>5</v>
      </c>
      <c r="G56" s="32">
        <f>E56*бжу!C18/100</f>
        <v>0.04</v>
      </c>
      <c r="H56" s="32">
        <f>E56*бжу!D18/100</f>
        <v>0</v>
      </c>
      <c r="I56" s="32">
        <f>E56*бжу!E18/100</f>
        <v>4.015</v>
      </c>
      <c r="J56" s="32">
        <f>E56*бжу!G18/100</f>
        <v>0.1</v>
      </c>
      <c r="K56" s="32">
        <f>E56*бжу!F18/100</f>
        <v>15.7</v>
      </c>
      <c r="L56" s="7">
        <v>393</v>
      </c>
      <c r="M56" s="39">
        <f t="shared" si="2"/>
        <v>1.965</v>
      </c>
    </row>
    <row r="57" spans="1:13" ht="39.75" customHeight="1">
      <c r="A57" s="154"/>
      <c r="B57" s="155"/>
      <c r="C57" s="155"/>
      <c r="D57" s="155"/>
      <c r="E57" s="155"/>
      <c r="F57" s="156"/>
      <c r="G57" s="118">
        <f>G50+G51+G52+G53+G54+G55+G56</f>
        <v>17.506999999999998</v>
      </c>
      <c r="H57" s="118">
        <f>H50+H51+H52+H53+H54+H55+H56</f>
        <v>12.5414</v>
      </c>
      <c r="I57" s="118">
        <f>I50+I51+I52+I53+I54+I55+I56</f>
        <v>25.2534</v>
      </c>
      <c r="J57" s="118">
        <f>J50+J51+J52+J53+J54+J55+J56</f>
        <v>0.55</v>
      </c>
      <c r="K57" s="118">
        <f>K50+K51+K52+K53+K54+K55+K56</f>
        <v>278.30999999999995</v>
      </c>
      <c r="L57" s="8"/>
      <c r="M57" s="37">
        <f>SUM(M50:M56)</f>
        <v>25.601</v>
      </c>
    </row>
    <row r="58" spans="1:13" ht="39.75" customHeight="1">
      <c r="A58" s="133" t="s">
        <v>33</v>
      </c>
      <c r="B58" s="157">
        <v>150</v>
      </c>
      <c r="C58" s="157">
        <v>416</v>
      </c>
      <c r="D58" s="11" t="s">
        <v>140</v>
      </c>
      <c r="E58" s="6">
        <v>1</v>
      </c>
      <c r="F58" s="6">
        <v>1</v>
      </c>
      <c r="G58" s="32">
        <f>E58*бжу!C29/100</f>
        <v>0.135</v>
      </c>
      <c r="H58" s="32">
        <f>E58*бжу!D29/100</f>
        <v>0.54</v>
      </c>
      <c r="I58" s="32">
        <f>E58*бжу!E29/100</f>
        <v>0.18600000000000003</v>
      </c>
      <c r="J58" s="32">
        <f>E58*бжу!G29/100</f>
        <v>0</v>
      </c>
      <c r="K58" s="32">
        <f>E58*бжу!F29/100</f>
        <v>6.1</v>
      </c>
      <c r="L58" s="6">
        <v>605</v>
      </c>
      <c r="M58" s="39">
        <f>L58*E58/1000</f>
        <v>0.605</v>
      </c>
    </row>
    <row r="59" spans="1:13" ht="39.75" customHeight="1">
      <c r="A59" s="133"/>
      <c r="B59" s="158"/>
      <c r="C59" s="157"/>
      <c r="D59" s="11" t="s">
        <v>29</v>
      </c>
      <c r="E59" s="6">
        <v>100</v>
      </c>
      <c r="F59" s="6">
        <v>100</v>
      </c>
      <c r="G59" s="32">
        <f>E59*бжу!C17/100</f>
        <v>2.8</v>
      </c>
      <c r="H59" s="32">
        <f>E59*бжу!D17/100</f>
        <v>3.2</v>
      </c>
      <c r="I59" s="32">
        <f>E59*бжу!E17/100</f>
        <v>9.4</v>
      </c>
      <c r="J59" s="32">
        <f>E59*бжу!G17/100</f>
        <v>1.3</v>
      </c>
      <c r="K59" s="32">
        <f>E59*бжу!F17/100</f>
        <v>58</v>
      </c>
      <c r="L59" s="6">
        <v>46</v>
      </c>
      <c r="M59" s="39">
        <f>L59*E59/1000</f>
        <v>4.6</v>
      </c>
    </row>
    <row r="60" spans="1:13" ht="39.75" customHeight="1">
      <c r="A60" s="133"/>
      <c r="B60" s="158"/>
      <c r="C60" s="157"/>
      <c r="D60" s="14" t="s">
        <v>130</v>
      </c>
      <c r="E60" s="6">
        <v>6</v>
      </c>
      <c r="F60" s="6">
        <v>6</v>
      </c>
      <c r="G60" s="32">
        <f>E60*бжу!C19/100</f>
        <v>0</v>
      </c>
      <c r="H60" s="32">
        <f>E60*бжу!D19/100</f>
        <v>0</v>
      </c>
      <c r="I60" s="32">
        <f>E60*бжу!E19/100</f>
        <v>5.9879999999999995</v>
      </c>
      <c r="J60" s="32">
        <f>E60*бжу!G19/100</f>
        <v>0</v>
      </c>
      <c r="K60" s="32">
        <f>E60*бжу!F19/100</f>
        <v>22.74</v>
      </c>
      <c r="L60" s="6">
        <v>60</v>
      </c>
      <c r="M60" s="39">
        <f>L60*E60/1000</f>
        <v>0.36</v>
      </c>
    </row>
    <row r="61" spans="1:13" ht="39.75" customHeight="1">
      <c r="A61" s="133"/>
      <c r="B61" s="133"/>
      <c r="C61" s="133"/>
      <c r="D61" s="133"/>
      <c r="E61" s="133"/>
      <c r="F61" s="133"/>
      <c r="G61" s="118">
        <f>G58+G59+G60</f>
        <v>2.9349999999999996</v>
      </c>
      <c r="H61" s="118">
        <f>H58+H59+H60</f>
        <v>3.74</v>
      </c>
      <c r="I61" s="118">
        <f>I58+I59+I60</f>
        <v>15.574</v>
      </c>
      <c r="J61" s="118">
        <f>J58+J59+J60</f>
        <v>1.3</v>
      </c>
      <c r="K61" s="118">
        <f>K58+K59+K60</f>
        <v>86.83999999999999</v>
      </c>
      <c r="L61" s="8"/>
      <c r="M61" s="37">
        <f>M58+M59+M60</f>
        <v>5.565</v>
      </c>
    </row>
    <row r="62" spans="1:13" ht="39.75" customHeight="1">
      <c r="A62" s="153" t="s">
        <v>23</v>
      </c>
      <c r="B62" s="153"/>
      <c r="C62" s="153"/>
      <c r="D62" s="153"/>
      <c r="E62" s="153"/>
      <c r="F62" s="153"/>
      <c r="G62" s="119">
        <f>G57+G61</f>
        <v>20.441999999999997</v>
      </c>
      <c r="H62" s="119">
        <f>H57+H61</f>
        <v>16.281399999999998</v>
      </c>
      <c r="I62" s="119">
        <f>I57+I61</f>
        <v>40.8274</v>
      </c>
      <c r="J62" s="119">
        <f>J57+J61</f>
        <v>1.85</v>
      </c>
      <c r="K62" s="119">
        <f>K57+K61</f>
        <v>365.1499999999999</v>
      </c>
      <c r="L62" s="74"/>
      <c r="M62" s="75">
        <f>M57+M61</f>
        <v>31.166</v>
      </c>
    </row>
    <row r="63" spans="1:14" ht="39.75" customHeight="1">
      <c r="A63" s="121" t="s">
        <v>85</v>
      </c>
      <c r="B63" s="110">
        <v>3</v>
      </c>
      <c r="C63" s="110"/>
      <c r="D63" s="113" t="s">
        <v>84</v>
      </c>
      <c r="E63" s="93">
        <v>3</v>
      </c>
      <c r="F63" s="93">
        <v>3</v>
      </c>
      <c r="G63" s="119"/>
      <c r="H63" s="119"/>
      <c r="I63" s="119"/>
      <c r="J63" s="119"/>
      <c r="K63" s="119"/>
      <c r="L63" s="93">
        <v>10.3</v>
      </c>
      <c r="M63" s="75">
        <f>E63*L63/1000</f>
        <v>0.030900000000000004</v>
      </c>
      <c r="N63"/>
    </row>
    <row r="64" spans="1:13" ht="39.75" customHeight="1">
      <c r="A64" s="152" t="s">
        <v>24</v>
      </c>
      <c r="B64" s="152"/>
      <c r="C64" s="152"/>
      <c r="D64" s="152"/>
      <c r="E64" s="152"/>
      <c r="F64" s="152"/>
      <c r="G64" s="86">
        <f>G17+G20+G48+G62</f>
        <v>51.839999999999996</v>
      </c>
      <c r="H64" s="86">
        <f>H17+H20+H48+H62</f>
        <v>46.4071</v>
      </c>
      <c r="I64" s="86">
        <f>I17+I20+I48+I62</f>
        <v>113.2057</v>
      </c>
      <c r="J64" s="86">
        <f>J17+J20+J48+J62</f>
        <v>32.477000000000004</v>
      </c>
      <c r="K64" s="86">
        <f>K17+K20+K48+K62</f>
        <v>1075.807</v>
      </c>
      <c r="L64" s="76"/>
      <c r="M64" s="77">
        <f>M17+M20+M48+M62+M63</f>
        <v>122.3004</v>
      </c>
    </row>
    <row r="65" spans="4:12" ht="35.25">
      <c r="D65" s="14"/>
      <c r="E65" s="6"/>
      <c r="F65" s="6"/>
      <c r="G65" s="32"/>
      <c r="H65" s="32"/>
      <c r="I65" s="32"/>
      <c r="J65" s="32"/>
      <c r="K65" s="32"/>
      <c r="L65" s="6"/>
    </row>
    <row r="67" ht="35.25">
      <c r="B67" s="18" t="s">
        <v>25</v>
      </c>
    </row>
  </sheetData>
  <sheetProtection/>
  <mergeCells count="43">
    <mergeCell ref="A4:K4"/>
    <mergeCell ref="A9:F9"/>
    <mergeCell ref="A13:F13"/>
    <mergeCell ref="A6:A8"/>
    <mergeCell ref="A14:A15"/>
    <mergeCell ref="A18:M18"/>
    <mergeCell ref="A27:F27"/>
    <mergeCell ref="C6:C8"/>
    <mergeCell ref="B6:B8"/>
    <mergeCell ref="C10:C12"/>
    <mergeCell ref="A10:A12"/>
    <mergeCell ref="A17:F17"/>
    <mergeCell ref="A22:A26"/>
    <mergeCell ref="C50:C56"/>
    <mergeCell ref="C58:C60"/>
    <mergeCell ref="A5:M5"/>
    <mergeCell ref="B10:B12"/>
    <mergeCell ref="A28:A34"/>
    <mergeCell ref="A35:F35"/>
    <mergeCell ref="A16:F16"/>
    <mergeCell ref="B14:B15"/>
    <mergeCell ref="C14:C15"/>
    <mergeCell ref="C22:C26"/>
    <mergeCell ref="C28:C34"/>
    <mergeCell ref="A64:F64"/>
    <mergeCell ref="A46:F46"/>
    <mergeCell ref="A48:F48"/>
    <mergeCell ref="A57:F57"/>
    <mergeCell ref="A62:F62"/>
    <mergeCell ref="A61:F61"/>
    <mergeCell ref="B58:B60"/>
    <mergeCell ref="A49:M49"/>
    <mergeCell ref="B50:B56"/>
    <mergeCell ref="A58:A60"/>
    <mergeCell ref="A50:A56"/>
    <mergeCell ref="C36:C43"/>
    <mergeCell ref="A20:F20"/>
    <mergeCell ref="A44:F44"/>
    <mergeCell ref="B36:B43"/>
    <mergeCell ref="A36:A43"/>
    <mergeCell ref="A21:M21"/>
    <mergeCell ref="B22:B26"/>
    <mergeCell ref="B28:B34"/>
  </mergeCells>
  <printOptions/>
  <pageMargins left="0.7" right="0.7" top="0.75" bottom="0.75" header="0.3" footer="0.3"/>
  <pageSetup horizontalDpi="600" verticalDpi="600" orientation="portrait" paperSize="9" scale="23" r:id="rId1"/>
  <rowBreaks count="1" manualBreakCount="1">
    <brk id="6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35" zoomScaleNormal="89" zoomScaleSheetLayoutView="35" zoomScalePageLayoutView="0" workbookViewId="0" topLeftCell="A35">
      <selection activeCell="L24" sqref="L24"/>
    </sheetView>
  </sheetViews>
  <sheetFormatPr defaultColWidth="9.140625" defaultRowHeight="15"/>
  <cols>
    <col min="1" max="1" width="68.8515625" style="47" customWidth="1"/>
    <col min="2" max="2" width="26.7109375" style="47" customWidth="1"/>
    <col min="3" max="3" width="27.7109375" style="47" customWidth="1"/>
    <col min="4" max="4" width="59.57421875" style="56" customWidth="1"/>
    <col min="5" max="6" width="20.7109375" style="55" customWidth="1"/>
    <col min="7" max="8" width="20.7109375" style="19" customWidth="1"/>
    <col min="9" max="9" width="24.7109375" style="19" customWidth="1"/>
    <col min="10" max="10" width="20.7109375" style="19" customWidth="1"/>
    <col min="11" max="11" width="28.57421875" style="19" customWidth="1"/>
    <col min="12" max="12" width="29.140625" style="55" customWidth="1"/>
    <col min="13" max="13" width="25.00390625" style="55" customWidth="1"/>
  </cols>
  <sheetData>
    <row r="1" spans="1:13" ht="35.25">
      <c r="A1" s="47" t="s">
        <v>25</v>
      </c>
      <c r="B1" s="47" t="s">
        <v>49</v>
      </c>
      <c r="D1" s="47" t="s">
        <v>42</v>
      </c>
      <c r="E1" s="48"/>
      <c r="F1" s="48"/>
      <c r="G1" s="122"/>
      <c r="H1" s="122"/>
      <c r="I1" s="116"/>
      <c r="J1" s="116"/>
      <c r="K1" s="98" t="s">
        <v>128</v>
      </c>
      <c r="L1" s="49"/>
      <c r="M1" s="50"/>
    </row>
    <row r="2" spans="2:13" ht="35.25">
      <c r="B2" s="47" t="s">
        <v>39</v>
      </c>
      <c r="D2" s="48" t="s">
        <v>44</v>
      </c>
      <c r="E2" s="48"/>
      <c r="F2" s="48"/>
      <c r="G2" s="116"/>
      <c r="H2" s="116"/>
      <c r="I2" s="116"/>
      <c r="J2" s="116"/>
      <c r="K2" s="116"/>
      <c r="L2" s="48"/>
      <c r="M2" s="50"/>
    </row>
    <row r="3" spans="1:13" ht="75.75" customHeight="1">
      <c r="A3" s="15" t="s">
        <v>86</v>
      </c>
      <c r="B3" s="15" t="s">
        <v>0</v>
      </c>
      <c r="C3" s="12" t="s">
        <v>59</v>
      </c>
      <c r="D3" s="15" t="s">
        <v>1</v>
      </c>
      <c r="E3" s="15" t="s">
        <v>2</v>
      </c>
      <c r="F3" s="15" t="s">
        <v>3</v>
      </c>
      <c r="G3" s="117" t="s">
        <v>4</v>
      </c>
      <c r="H3" s="117" t="s">
        <v>5</v>
      </c>
      <c r="I3" s="117" t="s">
        <v>6</v>
      </c>
      <c r="J3" s="117" t="s">
        <v>58</v>
      </c>
      <c r="K3" s="120" t="s">
        <v>7</v>
      </c>
      <c r="L3" s="12" t="s">
        <v>54</v>
      </c>
      <c r="M3" s="15" t="s">
        <v>87</v>
      </c>
    </row>
    <row r="4" spans="1:13" ht="39.75" customHeight="1">
      <c r="A4" s="176" t="s">
        <v>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</row>
    <row r="5" spans="1:13" ht="39.7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1:13" ht="39.75" customHeight="1">
      <c r="A6" s="133" t="s">
        <v>75</v>
      </c>
      <c r="B6" s="165">
        <v>120</v>
      </c>
      <c r="C6" s="165">
        <v>229</v>
      </c>
      <c r="D6" s="17" t="s">
        <v>141</v>
      </c>
      <c r="E6" s="52">
        <v>60</v>
      </c>
      <c r="F6" s="16">
        <v>52.2</v>
      </c>
      <c r="G6" s="32">
        <f>E6*бжу!C12/100</f>
        <v>7.62</v>
      </c>
      <c r="H6" s="32">
        <f>E6*бжу!D12/100</f>
        <v>6.006</v>
      </c>
      <c r="I6" s="32">
        <f>E6*бжу!E12/100</f>
        <v>0.366</v>
      </c>
      <c r="J6" s="32">
        <f>E6*бжу!G12/100</f>
        <v>0</v>
      </c>
      <c r="K6" s="32">
        <f>E6*бжу!F12/100</f>
        <v>82.2</v>
      </c>
      <c r="L6" s="16">
        <v>300</v>
      </c>
      <c r="M6" s="43">
        <f>L6*E6/1000</f>
        <v>18</v>
      </c>
    </row>
    <row r="7" spans="1:13" ht="39.75" customHeight="1">
      <c r="A7" s="133"/>
      <c r="B7" s="165"/>
      <c r="C7" s="165"/>
      <c r="D7" s="17" t="s">
        <v>17</v>
      </c>
      <c r="E7" s="16">
        <v>50</v>
      </c>
      <c r="F7" s="16">
        <v>50</v>
      </c>
      <c r="G7" s="32">
        <f>E7*бжу!C17/100</f>
        <v>1.4</v>
      </c>
      <c r="H7" s="32">
        <f>E7*бжу!D17/100</f>
        <v>1.6</v>
      </c>
      <c r="I7" s="32">
        <f>E7*бжу!E17/100</f>
        <v>4.7</v>
      </c>
      <c r="J7" s="32">
        <f>E7*бжу!G17/100</f>
        <v>0.65</v>
      </c>
      <c r="K7" s="32">
        <f>E7*бжу!F17/100</f>
        <v>29</v>
      </c>
      <c r="L7" s="16">
        <v>46</v>
      </c>
      <c r="M7" s="43">
        <f>L7*E7/1000</f>
        <v>2.3</v>
      </c>
    </row>
    <row r="8" spans="1:13" ht="39.75" customHeight="1">
      <c r="A8" s="133"/>
      <c r="B8" s="165"/>
      <c r="C8" s="165"/>
      <c r="D8" s="17" t="s">
        <v>10</v>
      </c>
      <c r="E8" s="16">
        <v>3</v>
      </c>
      <c r="F8" s="16">
        <v>3</v>
      </c>
      <c r="G8" s="32">
        <f>E8*бжу!C14/100</f>
        <v>0.075</v>
      </c>
      <c r="H8" s="32">
        <f>E8*бжу!D14/100</f>
        <v>1.845</v>
      </c>
      <c r="I8" s="32">
        <f>E8*бжу!E14/100</f>
        <v>0.204</v>
      </c>
      <c r="J8" s="32">
        <f>E8*бжу!G14/100</f>
        <v>0</v>
      </c>
      <c r="K8" s="32">
        <f>E8*бжу!F14/100</f>
        <v>16.98</v>
      </c>
      <c r="L8" s="16">
        <v>500</v>
      </c>
      <c r="M8" s="43">
        <f>L8*E8/1000</f>
        <v>1.5</v>
      </c>
    </row>
    <row r="9" spans="1:13" ht="39.75" customHeight="1">
      <c r="A9" s="173"/>
      <c r="B9" s="173"/>
      <c r="C9" s="173"/>
      <c r="D9" s="173"/>
      <c r="E9" s="173"/>
      <c r="F9" s="173"/>
      <c r="G9" s="118">
        <f>G6+G7+G8</f>
        <v>9.094999999999999</v>
      </c>
      <c r="H9" s="118">
        <f>H6+H7+H8</f>
        <v>9.451</v>
      </c>
      <c r="I9" s="118">
        <f>I6+I7+I8</f>
        <v>5.27</v>
      </c>
      <c r="J9" s="118">
        <f>J6+J7+J8</f>
        <v>0.65</v>
      </c>
      <c r="K9" s="118">
        <f>K6+K7+K8</f>
        <v>128.18</v>
      </c>
      <c r="L9" s="15"/>
      <c r="M9" s="41">
        <f>SUM(M6:M8)</f>
        <v>21.8</v>
      </c>
    </row>
    <row r="10" spans="1:13" ht="39.75" customHeight="1">
      <c r="A10" s="170" t="s">
        <v>78</v>
      </c>
      <c r="B10" s="161" t="s">
        <v>127</v>
      </c>
      <c r="C10" s="161" t="s">
        <v>136</v>
      </c>
      <c r="D10" s="13" t="s">
        <v>11</v>
      </c>
      <c r="E10" s="5">
        <v>35</v>
      </c>
      <c r="F10" s="5">
        <v>35</v>
      </c>
      <c r="G10" s="32">
        <f>E10*бжу!C22/100</f>
        <v>3.045</v>
      </c>
      <c r="H10" s="32">
        <f>E10*бжу!D22/100</f>
        <v>0.525</v>
      </c>
      <c r="I10" s="32">
        <f>E10*бжу!E122/100</f>
        <v>0</v>
      </c>
      <c r="J10" s="32">
        <f>E10*бжу!G22/100</f>
        <v>0</v>
      </c>
      <c r="K10" s="32">
        <f>E10*бжу!F22/100</f>
        <v>73.15</v>
      </c>
      <c r="L10" s="5">
        <v>62</v>
      </c>
      <c r="M10" s="43">
        <f>L10*E10/1000</f>
        <v>2.17</v>
      </c>
    </row>
    <row r="11" spans="1:13" ht="39.75" customHeight="1">
      <c r="A11" s="170"/>
      <c r="B11" s="157"/>
      <c r="C11" s="161"/>
      <c r="D11" s="13" t="s">
        <v>50</v>
      </c>
      <c r="E11" s="52">
        <v>10</v>
      </c>
      <c r="F11" s="16">
        <v>10</v>
      </c>
      <c r="G11" s="32">
        <f>E11*бжу!C16/100</f>
        <v>2.37</v>
      </c>
      <c r="H11" s="32">
        <f>E11*бжу!D16/100</f>
        <v>2.928</v>
      </c>
      <c r="I11" s="32">
        <f>E11*бжу!E16/100</f>
        <v>0</v>
      </c>
      <c r="J11" s="32">
        <f>E11*бжу!G16/100</f>
        <v>0.23</v>
      </c>
      <c r="K11" s="32">
        <f>E11*бжу!F16/100</f>
        <v>36.2</v>
      </c>
      <c r="L11" s="5">
        <v>437</v>
      </c>
      <c r="M11" s="43">
        <f>L11*E11/1000</f>
        <v>4.37</v>
      </c>
    </row>
    <row r="12" spans="1:13" ht="39.75" customHeight="1">
      <c r="A12" s="170"/>
      <c r="B12" s="157"/>
      <c r="C12" s="161"/>
      <c r="D12" s="13" t="s">
        <v>10</v>
      </c>
      <c r="E12" s="5">
        <v>8</v>
      </c>
      <c r="F12" s="5">
        <v>8</v>
      </c>
      <c r="G12" s="32">
        <f>E12*бжу!C14/100</f>
        <v>0.2</v>
      </c>
      <c r="H12" s="32">
        <f>E12*бжу!D14/100</f>
        <v>4.92</v>
      </c>
      <c r="I12" s="32">
        <f>E12*бжу!E14/100</f>
        <v>0.544</v>
      </c>
      <c r="J12" s="32">
        <f>E12*бжу!G14/100</f>
        <v>0</v>
      </c>
      <c r="K12" s="32">
        <f>E12*бжу!F14/100</f>
        <v>45.28</v>
      </c>
      <c r="L12" s="16">
        <v>500</v>
      </c>
      <c r="M12" s="43">
        <f>L12*E12/1000</f>
        <v>4</v>
      </c>
    </row>
    <row r="13" spans="1:13" ht="39.75" customHeight="1">
      <c r="A13" s="173"/>
      <c r="B13" s="173"/>
      <c r="C13" s="173"/>
      <c r="D13" s="173"/>
      <c r="E13" s="173"/>
      <c r="F13" s="173"/>
      <c r="G13" s="118">
        <f>G10+G11+G12</f>
        <v>5.615</v>
      </c>
      <c r="H13" s="118">
        <f>H10+H11+H12</f>
        <v>8.373</v>
      </c>
      <c r="I13" s="118">
        <f>I10+I11+I12</f>
        <v>0.544</v>
      </c>
      <c r="J13" s="118">
        <f>J10+J11+J12</f>
        <v>0.23</v>
      </c>
      <c r="K13" s="118">
        <f>K10+K11+K12</f>
        <v>154.63</v>
      </c>
      <c r="L13" s="15"/>
      <c r="M13" s="41">
        <f>SUM(M10:M12)</f>
        <v>10.54</v>
      </c>
    </row>
    <row r="14" spans="1:13" ht="39.75" customHeight="1">
      <c r="A14" s="133" t="s">
        <v>72</v>
      </c>
      <c r="B14" s="165">
        <v>200</v>
      </c>
      <c r="C14" s="165">
        <v>411</v>
      </c>
      <c r="D14" s="17" t="s">
        <v>130</v>
      </c>
      <c r="E14" s="16">
        <v>6</v>
      </c>
      <c r="F14" s="16">
        <v>6</v>
      </c>
      <c r="G14" s="32">
        <f>E14*бжу!C19/100</f>
        <v>0</v>
      </c>
      <c r="H14" s="32">
        <f>E14*бжу!D19/100</f>
        <v>0</v>
      </c>
      <c r="I14" s="32">
        <f>E14*бжу!E19/100</f>
        <v>5.9879999999999995</v>
      </c>
      <c r="J14" s="32">
        <f>E14*бжу!G19/100</f>
        <v>0</v>
      </c>
      <c r="K14" s="32">
        <f>E14*бжу!F19/100</f>
        <v>22.74</v>
      </c>
      <c r="L14" s="16">
        <v>60</v>
      </c>
      <c r="M14" s="43">
        <f>L14*E14/1000</f>
        <v>0.36</v>
      </c>
    </row>
    <row r="15" spans="1:13" ht="39.75" customHeight="1">
      <c r="A15" s="133"/>
      <c r="B15" s="165"/>
      <c r="C15" s="165"/>
      <c r="D15" s="17" t="s">
        <v>129</v>
      </c>
      <c r="E15" s="16">
        <v>1</v>
      </c>
      <c r="F15" s="16">
        <v>1</v>
      </c>
      <c r="G15" s="32">
        <f>E15*бжу!C27/100</f>
        <v>0.2</v>
      </c>
      <c r="H15" s="32">
        <f>E15*бжу!D27/100</f>
        <v>0.051</v>
      </c>
      <c r="I15" s="32">
        <f>E15*бжу!E27/100</f>
        <v>0.15</v>
      </c>
      <c r="J15" s="32">
        <f>E15*бжу!G27/100</f>
        <v>0.1</v>
      </c>
      <c r="K15" s="32">
        <f>E15*бжу!F27/100</f>
        <v>0</v>
      </c>
      <c r="L15" s="16">
        <v>555</v>
      </c>
      <c r="M15" s="43">
        <f>L15*E15/1000</f>
        <v>0.555</v>
      </c>
    </row>
    <row r="16" spans="1:13" ht="39.75" customHeight="1">
      <c r="A16" s="173"/>
      <c r="B16" s="173"/>
      <c r="C16" s="173"/>
      <c r="D16" s="173"/>
      <c r="E16" s="173"/>
      <c r="F16" s="173"/>
      <c r="G16" s="118">
        <f>G14+G15</f>
        <v>0.2</v>
      </c>
      <c r="H16" s="118">
        <f>H14+H15</f>
        <v>0.051</v>
      </c>
      <c r="I16" s="118">
        <f>I14+I15</f>
        <v>6.138</v>
      </c>
      <c r="J16" s="118">
        <f>J14+J15</f>
        <v>0.1</v>
      </c>
      <c r="K16" s="118">
        <f>K14+K15</f>
        <v>22.74</v>
      </c>
      <c r="L16" s="15"/>
      <c r="M16" s="41">
        <f>SUM(M14:M15)</f>
        <v>0.915</v>
      </c>
    </row>
    <row r="17" spans="1:13" ht="39.75" customHeight="1">
      <c r="A17" s="175" t="s">
        <v>22</v>
      </c>
      <c r="B17" s="175"/>
      <c r="C17" s="175"/>
      <c r="D17" s="175"/>
      <c r="E17" s="175"/>
      <c r="F17" s="175"/>
      <c r="G17" s="119">
        <f>G9+G13+G16</f>
        <v>14.909999999999998</v>
      </c>
      <c r="H17" s="119">
        <f>H9+H13+H16</f>
        <v>17.874999999999996</v>
      </c>
      <c r="I17" s="119">
        <f>I9+I13+I16</f>
        <v>11.952</v>
      </c>
      <c r="J17" s="119">
        <f>J9+J13+J16</f>
        <v>0.98</v>
      </c>
      <c r="K17" s="119">
        <f>K9+K13+K16</f>
        <v>305.55</v>
      </c>
      <c r="L17" s="87"/>
      <c r="M17" s="82">
        <f>M9+M13+M16</f>
        <v>33.255</v>
      </c>
    </row>
    <row r="18" spans="1:13" ht="39.75" customHeight="1">
      <c r="A18" s="176" t="s">
        <v>121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8"/>
    </row>
    <row r="19" spans="1:13" ht="39.75" customHeight="1">
      <c r="A19" s="45" t="s">
        <v>9</v>
      </c>
      <c r="B19" s="72">
        <v>90</v>
      </c>
      <c r="C19" s="72"/>
      <c r="D19" s="51" t="s">
        <v>71</v>
      </c>
      <c r="E19" s="42">
        <v>90</v>
      </c>
      <c r="F19" s="42">
        <v>63</v>
      </c>
      <c r="G19" s="32">
        <f>E19*бжу!C32/100</f>
        <v>1.35</v>
      </c>
      <c r="H19" s="32">
        <f>E19*бжу!D32/100</f>
        <v>0.063</v>
      </c>
      <c r="I19" s="32">
        <f>E19*бжу!E32/100</f>
        <v>13.734000000000002</v>
      </c>
      <c r="J19" s="32">
        <f>E19*бжу!G32/100</f>
        <v>6.3</v>
      </c>
      <c r="K19" s="32">
        <f>E19*бжу!F32/100</f>
        <v>56.07</v>
      </c>
      <c r="L19" s="53">
        <v>115</v>
      </c>
      <c r="M19" s="44">
        <f>L19*E19/1000</f>
        <v>10.35</v>
      </c>
    </row>
    <row r="20" spans="1:13" ht="39.75" customHeight="1">
      <c r="A20" s="184" t="s">
        <v>122</v>
      </c>
      <c r="B20" s="185"/>
      <c r="C20" s="185"/>
      <c r="D20" s="185"/>
      <c r="E20" s="185"/>
      <c r="F20" s="186"/>
      <c r="G20" s="119">
        <f>G19</f>
        <v>1.35</v>
      </c>
      <c r="H20" s="119">
        <f>H19</f>
        <v>0.063</v>
      </c>
      <c r="I20" s="119">
        <f>I19</f>
        <v>13.734000000000002</v>
      </c>
      <c r="J20" s="119">
        <f>J19</f>
        <v>6.3</v>
      </c>
      <c r="K20" s="119">
        <f>K19</f>
        <v>56.07</v>
      </c>
      <c r="L20" s="88"/>
      <c r="M20" s="83">
        <f>M19</f>
        <v>10.35</v>
      </c>
    </row>
    <row r="21" spans="1:13" ht="39.75" customHeight="1">
      <c r="A21" s="176" t="s">
        <v>13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</row>
    <row r="22" spans="1:13" ht="39.75" customHeight="1">
      <c r="A22" s="171" t="s">
        <v>113</v>
      </c>
      <c r="B22" s="147">
        <v>80</v>
      </c>
      <c r="C22" s="147">
        <v>19</v>
      </c>
      <c r="D22" s="26" t="s">
        <v>16</v>
      </c>
      <c r="E22" s="31">
        <v>25</v>
      </c>
      <c r="F22" s="31">
        <v>20</v>
      </c>
      <c r="G22" s="32">
        <f>E22*бжу!C37/100</f>
        <v>0.325</v>
      </c>
      <c r="H22" s="32">
        <f>E22*бжу!D37/100</f>
        <v>0.02</v>
      </c>
      <c r="I22" s="32">
        <f>E22*бжу!E37/100</f>
        <v>1.68</v>
      </c>
      <c r="J22" s="32">
        <f>E22*бжу!G37/100</f>
        <v>1</v>
      </c>
      <c r="K22" s="32">
        <f>E22*бжу!F37/100</f>
        <v>6.8</v>
      </c>
      <c r="L22" s="22">
        <v>50</v>
      </c>
      <c r="M22" s="39">
        <f>L22*E22/1000</f>
        <v>1.25</v>
      </c>
    </row>
    <row r="23" spans="1:13" ht="82.5" customHeight="1">
      <c r="A23" s="148"/>
      <c r="B23" s="148"/>
      <c r="C23" s="147"/>
      <c r="D23" s="26" t="s">
        <v>142</v>
      </c>
      <c r="E23" s="31">
        <v>16</v>
      </c>
      <c r="F23" s="31">
        <v>16</v>
      </c>
      <c r="G23" s="32">
        <f>E23*бжу!C45/100</f>
        <v>0.88</v>
      </c>
      <c r="H23" s="32">
        <f>E23*бжу!D45/100</f>
        <v>0.11199999999999999</v>
      </c>
      <c r="I23" s="32">
        <f>E23*бжу!E45/100</f>
        <v>1.1840000000000002</v>
      </c>
      <c r="J23" s="32">
        <f>E23*бжу!G45/100</f>
        <v>1.6</v>
      </c>
      <c r="K23" s="32">
        <f>E23*бжу!F45/100</f>
        <v>11.68</v>
      </c>
      <c r="L23" s="68">
        <v>227.75</v>
      </c>
      <c r="M23" s="39">
        <f>L23*E23/1000</f>
        <v>3.644</v>
      </c>
    </row>
    <row r="24" spans="1:13" ht="39.75" customHeight="1">
      <c r="A24" s="148"/>
      <c r="B24" s="148"/>
      <c r="C24" s="147"/>
      <c r="D24" s="26" t="s">
        <v>131</v>
      </c>
      <c r="E24" s="31">
        <v>4</v>
      </c>
      <c r="F24" s="31">
        <v>4</v>
      </c>
      <c r="G24" s="32">
        <f>E24*бжу!C15/100</f>
        <v>0</v>
      </c>
      <c r="H24" s="32">
        <f>E24*бжу!D15/100</f>
        <v>3.9960000000000004</v>
      </c>
      <c r="I24" s="32">
        <f>E24*бжу!E15/100</f>
        <v>0</v>
      </c>
      <c r="J24" s="32">
        <f>E24*бжу!G15/100</f>
        <v>0</v>
      </c>
      <c r="K24" s="32">
        <f>E24*бжу!F15/100</f>
        <v>35.96</v>
      </c>
      <c r="L24" s="31">
        <v>157</v>
      </c>
      <c r="M24" s="39">
        <f>L24*E24/1000</f>
        <v>0.628</v>
      </c>
    </row>
    <row r="25" spans="1:13" ht="39.75" customHeight="1">
      <c r="A25" s="148"/>
      <c r="B25" s="148"/>
      <c r="C25" s="147"/>
      <c r="D25" s="26" t="s">
        <v>35</v>
      </c>
      <c r="E25" s="31">
        <v>70</v>
      </c>
      <c r="F25" s="31">
        <v>50.4</v>
      </c>
      <c r="G25" s="32">
        <f>E25*бжу!C36/100</f>
        <v>1.4</v>
      </c>
      <c r="H25" s="32">
        <f>E25*бжу!D36/100</f>
        <v>0.20299999999999996</v>
      </c>
      <c r="I25" s="32">
        <f>E25*бжу!E36/100</f>
        <v>8.722000000000001</v>
      </c>
      <c r="J25" s="32">
        <f>E25*бжу!G36/100</f>
        <v>10.08</v>
      </c>
      <c r="K25" s="32">
        <f>E25*бжу!F36/100</f>
        <v>40.32</v>
      </c>
      <c r="L25" s="31">
        <v>55</v>
      </c>
      <c r="M25" s="39">
        <f>L25*E25/1000</f>
        <v>3.85</v>
      </c>
    </row>
    <row r="26" spans="1:13" ht="39.75" customHeight="1">
      <c r="A26" s="148"/>
      <c r="B26" s="148"/>
      <c r="C26" s="147"/>
      <c r="D26" s="26" t="s">
        <v>15</v>
      </c>
      <c r="E26" s="7">
        <v>5</v>
      </c>
      <c r="F26" s="7">
        <v>4.2</v>
      </c>
      <c r="G26" s="32">
        <f>E26*бжу!C38/100</f>
        <v>0.07</v>
      </c>
      <c r="H26" s="32">
        <f>E26*бжу!D38/100</f>
        <v>0</v>
      </c>
      <c r="I26" s="32">
        <f>E26*бжу!E38/100</f>
        <v>0.41150000000000003</v>
      </c>
      <c r="J26" s="32">
        <f>E26*бжу!G38/100</f>
        <v>0.42</v>
      </c>
      <c r="K26" s="32">
        <f>E26*бжу!F38/100</f>
        <v>1.72</v>
      </c>
      <c r="L26" s="7">
        <v>42</v>
      </c>
      <c r="M26" s="39">
        <f>L26*E26/1000</f>
        <v>0.21</v>
      </c>
    </row>
    <row r="27" spans="1:13" ht="42" customHeight="1">
      <c r="A27" s="141"/>
      <c r="B27" s="141"/>
      <c r="C27" s="141"/>
      <c r="D27" s="141"/>
      <c r="E27" s="141"/>
      <c r="F27" s="141"/>
      <c r="G27" s="118">
        <f>G22+G23+G24+G26</f>
        <v>1.2750000000000001</v>
      </c>
      <c r="H27" s="118">
        <f>H22+H23+H24+H26</f>
        <v>4.128</v>
      </c>
      <c r="I27" s="118">
        <f>I22+I23+I24+I26</f>
        <v>3.2755</v>
      </c>
      <c r="J27" s="118">
        <f>J22+J23+J24+J26</f>
        <v>3.02</v>
      </c>
      <c r="K27" s="118">
        <f>K22+K23+K24+K26</f>
        <v>56.16</v>
      </c>
      <c r="L27" s="8"/>
      <c r="M27" s="37">
        <f>SUM(M22:M26)</f>
        <v>9.582</v>
      </c>
    </row>
    <row r="28" spans="1:13" s="3" customFormat="1" ht="39.75" customHeight="1">
      <c r="A28" s="162" t="s">
        <v>80</v>
      </c>
      <c r="B28" s="58"/>
      <c r="C28" s="58"/>
      <c r="D28" s="14" t="s">
        <v>111</v>
      </c>
      <c r="E28" s="6">
        <v>15</v>
      </c>
      <c r="F28" s="6">
        <v>15</v>
      </c>
      <c r="G28" s="32">
        <f>E28*бжу!C24/100</f>
        <v>2.67</v>
      </c>
      <c r="H28" s="32">
        <f>E28*бжу!D24/100</f>
        <v>1.5</v>
      </c>
      <c r="I28" s="32">
        <f>E28*бжу!E24/100</f>
        <v>0</v>
      </c>
      <c r="J28" s="32">
        <f>E28*бжу!G24/100</f>
        <v>0</v>
      </c>
      <c r="K28" s="32">
        <f>E28*бжу!F24/100</f>
        <v>24.3</v>
      </c>
      <c r="L28" s="6">
        <v>506</v>
      </c>
      <c r="M28" s="43">
        <f>E28*L28/1000</f>
        <v>7.59</v>
      </c>
    </row>
    <row r="29" spans="1:13" ht="43.5" customHeight="1">
      <c r="A29" s="163"/>
      <c r="B29" s="71"/>
      <c r="C29" s="71"/>
      <c r="D29" s="14" t="s">
        <v>35</v>
      </c>
      <c r="E29" s="6">
        <v>90</v>
      </c>
      <c r="F29" s="6">
        <v>64.8</v>
      </c>
      <c r="G29" s="32">
        <f>E29*бжу!C36/100</f>
        <v>1.8</v>
      </c>
      <c r="H29" s="32">
        <f>E29*бжу!D36/100</f>
        <v>0.26099999999999995</v>
      </c>
      <c r="I29" s="32">
        <f>E29*бжу!E36/100</f>
        <v>11.214</v>
      </c>
      <c r="J29" s="32">
        <f>E29*бжу!G36/100</f>
        <v>12.96</v>
      </c>
      <c r="K29" s="32">
        <f>E29*бжу!F36/100</f>
        <v>51.84</v>
      </c>
      <c r="L29" s="6">
        <v>55</v>
      </c>
      <c r="M29" s="43">
        <f aca="true" t="shared" si="0" ref="M29:M34">E29*L29/1000</f>
        <v>4.95</v>
      </c>
    </row>
    <row r="30" spans="1:13" ht="43.5" customHeight="1">
      <c r="A30" s="163"/>
      <c r="B30" s="125"/>
      <c r="C30" s="125"/>
      <c r="D30" s="14" t="s">
        <v>138</v>
      </c>
      <c r="E30" s="6">
        <v>60</v>
      </c>
      <c r="F30" s="6">
        <v>48</v>
      </c>
      <c r="G30" s="32">
        <f>E30*бжу!C40/100</f>
        <v>1.08</v>
      </c>
      <c r="H30" s="32">
        <f>E30*бжу!D40/100</f>
        <v>0.048</v>
      </c>
      <c r="I30" s="32">
        <f>E30*бжу!E40/100</f>
        <v>2.7359999999999998</v>
      </c>
      <c r="J30" s="32">
        <f>E30*бжу!G40/100</f>
        <v>21.6</v>
      </c>
      <c r="K30" s="32">
        <f>E30*бжу!F40/100</f>
        <v>12.96</v>
      </c>
      <c r="L30" s="6">
        <v>55</v>
      </c>
      <c r="M30" s="43">
        <f t="shared" si="0"/>
        <v>3.3</v>
      </c>
    </row>
    <row r="31" spans="1:13" ht="43.5" customHeight="1">
      <c r="A31" s="163"/>
      <c r="B31" s="125" t="s">
        <v>66</v>
      </c>
      <c r="C31" s="125"/>
      <c r="D31" s="14" t="s">
        <v>30</v>
      </c>
      <c r="E31" s="6">
        <v>20</v>
      </c>
      <c r="F31" s="6">
        <v>16</v>
      </c>
      <c r="G31" s="32">
        <f>E31*бжу!C37/100</f>
        <v>0.26</v>
      </c>
      <c r="H31" s="32">
        <f>E31*бжу!D37/100</f>
        <v>0.016</v>
      </c>
      <c r="I31" s="32">
        <f>E31*бжу!E37/100</f>
        <v>1.344</v>
      </c>
      <c r="J31" s="32">
        <f>E31*бжу!G37/100</f>
        <v>0.8</v>
      </c>
      <c r="K31" s="32">
        <f>E31*бжу!F37/100</f>
        <v>5.44</v>
      </c>
      <c r="L31" s="6">
        <v>50</v>
      </c>
      <c r="M31" s="43">
        <f t="shared" si="0"/>
        <v>1</v>
      </c>
    </row>
    <row r="32" spans="1:13" ht="43.5" customHeight="1">
      <c r="A32" s="163"/>
      <c r="B32" s="71"/>
      <c r="C32" s="71" t="s">
        <v>143</v>
      </c>
      <c r="D32" s="14" t="s">
        <v>15</v>
      </c>
      <c r="E32" s="6">
        <v>10</v>
      </c>
      <c r="F32" s="6">
        <v>8.4</v>
      </c>
      <c r="G32" s="32">
        <f>E32*бжу!C38/100</f>
        <v>0.14</v>
      </c>
      <c r="H32" s="32">
        <f>E32*бжу!D38/100</f>
        <v>0</v>
      </c>
      <c r="I32" s="32">
        <f>E32*бжу!E38/100</f>
        <v>0.8230000000000001</v>
      </c>
      <c r="J32" s="32">
        <f>E32*бжу!G38/100</f>
        <v>0.84</v>
      </c>
      <c r="K32" s="32">
        <f>E32*бжу!F38/100</f>
        <v>3.44</v>
      </c>
      <c r="L32" s="6">
        <v>42</v>
      </c>
      <c r="M32" s="43">
        <f t="shared" si="0"/>
        <v>0.42</v>
      </c>
    </row>
    <row r="33" spans="1:13" ht="43.5" customHeight="1">
      <c r="A33" s="163"/>
      <c r="B33" s="71"/>
      <c r="C33" s="71"/>
      <c r="D33" s="14" t="s">
        <v>65</v>
      </c>
      <c r="E33" s="6">
        <v>60</v>
      </c>
      <c r="F33" s="6">
        <v>48</v>
      </c>
      <c r="G33" s="32">
        <f>E33*бжу!C41/100</f>
        <v>0.9</v>
      </c>
      <c r="H33" s="32">
        <f>E33*бжу!D41/100</f>
        <v>0.048</v>
      </c>
      <c r="I33" s="32">
        <f>E33*бжу!E41/100</f>
        <v>4.8</v>
      </c>
      <c r="J33" s="32">
        <f>E33*бжу!G41/100</f>
        <v>4.8</v>
      </c>
      <c r="K33" s="32">
        <f>E33*бжу!F41/100</f>
        <v>20.16</v>
      </c>
      <c r="L33" s="6">
        <v>40</v>
      </c>
      <c r="M33" s="43">
        <f t="shared" si="0"/>
        <v>2.4</v>
      </c>
    </row>
    <row r="34" spans="1:13" ht="43.5" customHeight="1">
      <c r="A34" s="164"/>
      <c r="B34" s="59"/>
      <c r="C34" s="59"/>
      <c r="D34" s="14" t="s">
        <v>131</v>
      </c>
      <c r="E34" s="6">
        <v>2</v>
      </c>
      <c r="F34" s="6">
        <v>2</v>
      </c>
      <c r="G34" s="32">
        <f>E34*бжу!C15/100</f>
        <v>0</v>
      </c>
      <c r="H34" s="32">
        <f>E34*бжу!D15/100</f>
        <v>1.9980000000000002</v>
      </c>
      <c r="I34" s="32">
        <f>E34*бжу!E15/100</f>
        <v>0</v>
      </c>
      <c r="J34" s="32">
        <f>E34*бжу!G15/100</f>
        <v>0</v>
      </c>
      <c r="K34" s="32">
        <f>E34*бжу!F15/100</f>
        <v>17.98</v>
      </c>
      <c r="L34" s="6">
        <v>157</v>
      </c>
      <c r="M34" s="43">
        <f t="shared" si="0"/>
        <v>0.314</v>
      </c>
    </row>
    <row r="35" spans="1:13" ht="43.5" customHeight="1">
      <c r="A35" s="73"/>
      <c r="B35" s="59"/>
      <c r="C35" s="59"/>
      <c r="D35" s="14"/>
      <c r="E35" s="6"/>
      <c r="F35" s="6"/>
      <c r="G35" s="118">
        <f>G28+G29+G30+G31+G32+G33+G34</f>
        <v>6.85</v>
      </c>
      <c r="H35" s="118">
        <f>H28+H29+H30+H31+H32+H33+H34</f>
        <v>3.8710000000000004</v>
      </c>
      <c r="I35" s="118">
        <f>I28+I29+I30+I31+I32+I33+I34</f>
        <v>20.916999999999998</v>
      </c>
      <c r="J35" s="118">
        <f>J28+J29+J30+J31+J32+J33+J34</f>
        <v>41</v>
      </c>
      <c r="K35" s="118">
        <f>K28+K29+K30+K31+K32+K33+K34</f>
        <v>136.11999999999998</v>
      </c>
      <c r="L35" s="8"/>
      <c r="M35" s="44">
        <f>M28+M29+M30+M31+M32+M33+M34</f>
        <v>19.974</v>
      </c>
    </row>
    <row r="36" spans="1:13" ht="39.75" customHeight="1">
      <c r="A36" s="174" t="s">
        <v>144</v>
      </c>
      <c r="B36" s="161" t="s">
        <v>126</v>
      </c>
      <c r="C36" s="161" t="s">
        <v>145</v>
      </c>
      <c r="D36" s="17" t="s">
        <v>111</v>
      </c>
      <c r="E36" s="16">
        <v>82</v>
      </c>
      <c r="F36" s="16">
        <v>82</v>
      </c>
      <c r="G36" s="32">
        <f>E36*бжу!C24/100</f>
        <v>14.596000000000002</v>
      </c>
      <c r="H36" s="32">
        <f>E36*бжу!D24/100</f>
        <v>8.2</v>
      </c>
      <c r="I36" s="32">
        <f>E36*бжу!E24/100</f>
        <v>0</v>
      </c>
      <c r="J36" s="32">
        <f>E36*бжу!G24/100</f>
        <v>0</v>
      </c>
      <c r="K36" s="32">
        <f>E36*бжу!F24/100</f>
        <v>132.84</v>
      </c>
      <c r="L36" s="5">
        <v>506</v>
      </c>
      <c r="M36" s="43">
        <f>L36*E36/1000</f>
        <v>41.492</v>
      </c>
    </row>
    <row r="37" spans="1:13" ht="39.75" customHeight="1">
      <c r="A37" s="174"/>
      <c r="B37" s="161"/>
      <c r="C37" s="161"/>
      <c r="D37" s="17" t="s">
        <v>48</v>
      </c>
      <c r="E37" s="5">
        <v>3</v>
      </c>
      <c r="F37" s="5">
        <v>3</v>
      </c>
      <c r="G37" s="32">
        <f>E37*бжу!C14/100</f>
        <v>0.075</v>
      </c>
      <c r="H37" s="32">
        <f>E37*бжу!D14/100</f>
        <v>1.845</v>
      </c>
      <c r="I37" s="32">
        <f>E37*бжу!E14/100</f>
        <v>0.204</v>
      </c>
      <c r="J37" s="32">
        <f>E37*бжу!G14/100</f>
        <v>0</v>
      </c>
      <c r="K37" s="32">
        <f>E37*бжу!F14/100</f>
        <v>16.98</v>
      </c>
      <c r="L37" s="5">
        <v>500</v>
      </c>
      <c r="M37" s="43">
        <f aca="true" t="shared" si="1" ref="M37:M43">L37*E37/1000</f>
        <v>1.5</v>
      </c>
    </row>
    <row r="38" spans="1:13" ht="39.75" customHeight="1">
      <c r="A38" s="174"/>
      <c r="B38" s="161"/>
      <c r="C38" s="161"/>
      <c r="D38" s="17" t="s">
        <v>146</v>
      </c>
      <c r="E38" s="16">
        <v>5</v>
      </c>
      <c r="F38" s="16">
        <v>4.35</v>
      </c>
      <c r="G38" s="32">
        <f>E38*бжу!C12/100</f>
        <v>0.635</v>
      </c>
      <c r="H38" s="32">
        <f>E38*бжу!D12/100</f>
        <v>0.5005</v>
      </c>
      <c r="I38" s="32">
        <f>E38*бжу!E12/100</f>
        <v>0.0305</v>
      </c>
      <c r="J38" s="32">
        <f>E38*бжу!G12/100</f>
        <v>0</v>
      </c>
      <c r="K38" s="32">
        <f>E38*бжу!F12/100</f>
        <v>6.85</v>
      </c>
      <c r="L38" s="5">
        <v>300</v>
      </c>
      <c r="M38" s="43">
        <f t="shared" si="1"/>
        <v>1.5</v>
      </c>
    </row>
    <row r="39" spans="1:13" ht="39.75" customHeight="1">
      <c r="A39" s="174"/>
      <c r="B39" s="161"/>
      <c r="C39" s="161"/>
      <c r="D39" s="17" t="s">
        <v>26</v>
      </c>
      <c r="E39" s="16">
        <v>16</v>
      </c>
      <c r="F39" s="16">
        <v>16</v>
      </c>
      <c r="G39" s="32">
        <f>E39*бжу!C5/100</f>
        <v>1.12</v>
      </c>
      <c r="H39" s="32">
        <f>E39*бжу!D5/100</f>
        <v>0.15839999999999999</v>
      </c>
      <c r="I39" s="32">
        <f>E39*бжу!E5/100</f>
        <v>11.3728</v>
      </c>
      <c r="J39" s="32">
        <f>E39*бжу!G5/100</f>
        <v>0</v>
      </c>
      <c r="K39" s="32">
        <f>E39*бжу!F5/100</f>
        <v>52.32</v>
      </c>
      <c r="L39" s="16">
        <v>60</v>
      </c>
      <c r="M39" s="43">
        <f t="shared" si="1"/>
        <v>0.96</v>
      </c>
    </row>
    <row r="40" spans="1:13" ht="39.75" customHeight="1">
      <c r="A40" s="174"/>
      <c r="B40" s="161"/>
      <c r="C40" s="161"/>
      <c r="D40" s="17" t="s">
        <v>30</v>
      </c>
      <c r="E40" s="16">
        <v>20</v>
      </c>
      <c r="F40" s="16">
        <v>16</v>
      </c>
      <c r="G40" s="32">
        <f>E40*бжу!C37/100</f>
        <v>0.26</v>
      </c>
      <c r="H40" s="32">
        <f>E40*бжу!D37/100</f>
        <v>0.016</v>
      </c>
      <c r="I40" s="32">
        <f>E40*бжу!E37/100</f>
        <v>1.344</v>
      </c>
      <c r="J40" s="32">
        <f>E40*бжу!G37/100</f>
        <v>0.8</v>
      </c>
      <c r="K40" s="32">
        <f>E40*бжу!F37/100</f>
        <v>5.44</v>
      </c>
      <c r="L40" s="5">
        <v>50</v>
      </c>
      <c r="M40" s="43">
        <f t="shared" si="1"/>
        <v>1</v>
      </c>
    </row>
    <row r="41" spans="1:13" ht="39.75" customHeight="1">
      <c r="A41" s="174"/>
      <c r="B41" s="161"/>
      <c r="C41" s="161"/>
      <c r="D41" s="13" t="s">
        <v>15</v>
      </c>
      <c r="E41" s="16">
        <v>11</v>
      </c>
      <c r="F41" s="16">
        <v>8.8</v>
      </c>
      <c r="G41" s="32">
        <f>E41*бжу!C38/100</f>
        <v>0.154</v>
      </c>
      <c r="H41" s="32">
        <f>E41*бжу!D38/100</f>
        <v>0</v>
      </c>
      <c r="I41" s="32">
        <f>E41*бжу!E38/100</f>
        <v>0.9053</v>
      </c>
      <c r="J41" s="32">
        <f>E41*бжу!G38/100</f>
        <v>0.924</v>
      </c>
      <c r="K41" s="32">
        <f>E41*бжу!F38/100</f>
        <v>3.784</v>
      </c>
      <c r="L41" s="5">
        <v>42</v>
      </c>
      <c r="M41" s="43">
        <f t="shared" si="1"/>
        <v>0.462</v>
      </c>
    </row>
    <row r="42" spans="1:13" ht="39.75" customHeight="1">
      <c r="A42" s="174"/>
      <c r="B42" s="161"/>
      <c r="C42" s="161"/>
      <c r="D42" s="13" t="s">
        <v>20</v>
      </c>
      <c r="E42" s="16">
        <v>3</v>
      </c>
      <c r="F42" s="16">
        <v>3</v>
      </c>
      <c r="G42" s="32">
        <f>E42*бжу!C21/100</f>
        <v>0.309</v>
      </c>
      <c r="H42" s="32">
        <f>E42*бжу!D21/100</f>
        <v>0.033</v>
      </c>
      <c r="I42" s="32">
        <f>E42*бжу!E21/100</f>
        <v>2.07</v>
      </c>
      <c r="J42" s="32">
        <f>E42*бжу!G21/100</f>
        <v>0</v>
      </c>
      <c r="K42" s="32">
        <f>E42*бжу!F21/100</f>
        <v>10.02</v>
      </c>
      <c r="L42" s="5">
        <v>40</v>
      </c>
      <c r="M42" s="43">
        <f t="shared" si="1"/>
        <v>0.12</v>
      </c>
    </row>
    <row r="43" spans="1:13" ht="39.75" customHeight="1">
      <c r="A43" s="174"/>
      <c r="B43" s="161"/>
      <c r="C43" s="161"/>
      <c r="D43" s="26" t="s">
        <v>131</v>
      </c>
      <c r="E43" s="5">
        <v>5</v>
      </c>
      <c r="F43" s="5">
        <v>5</v>
      </c>
      <c r="G43" s="32">
        <f>E43*бжу!C15/100</f>
        <v>0</v>
      </c>
      <c r="H43" s="32">
        <f>E43*бжу!D15/100</f>
        <v>4.995</v>
      </c>
      <c r="I43" s="32">
        <f>E43*бжу!E15/100</f>
        <v>0</v>
      </c>
      <c r="J43" s="32">
        <f>E43*бжу!G15/100</f>
        <v>0</v>
      </c>
      <c r="K43" s="32">
        <f>E43*бжу!F15/100</f>
        <v>44.95</v>
      </c>
      <c r="L43" s="42">
        <v>157</v>
      </c>
      <c r="M43" s="43">
        <f t="shared" si="1"/>
        <v>0.785</v>
      </c>
    </row>
    <row r="44" spans="1:13" ht="39.75" customHeight="1">
      <c r="A44" s="173"/>
      <c r="B44" s="173"/>
      <c r="C44" s="173"/>
      <c r="D44" s="173"/>
      <c r="E44" s="173"/>
      <c r="F44" s="173"/>
      <c r="G44" s="118">
        <f>G36+G37+G38+G39+G40+G41+G42+G43</f>
        <v>17.149000000000004</v>
      </c>
      <c r="H44" s="118">
        <f>H36+H37+H38+H39+H40+H41+H42+H43</f>
        <v>15.747900000000001</v>
      </c>
      <c r="I44" s="118">
        <f>I36+I37+I38+I39+I40+I41+I42+I43</f>
        <v>15.9266</v>
      </c>
      <c r="J44" s="118">
        <f>J36+J37+J38+J39+J40+J41+J42+J43</f>
        <v>1.7240000000000002</v>
      </c>
      <c r="K44" s="118">
        <f>K36+K37+K38+K39+K40+K41+K42+K43</f>
        <v>273.18399999999997</v>
      </c>
      <c r="L44" s="15"/>
      <c r="M44" s="41">
        <f>M36+M37+M38+M39+M40+M41+M42+M43</f>
        <v>47.818999999999996</v>
      </c>
    </row>
    <row r="45" spans="1:13" ht="39.75" customHeight="1">
      <c r="A45" s="124" t="s">
        <v>46</v>
      </c>
      <c r="B45" s="12">
        <v>200</v>
      </c>
      <c r="C45" s="12">
        <v>397</v>
      </c>
      <c r="D45" s="30" t="s">
        <v>47</v>
      </c>
      <c r="E45" s="5">
        <v>20</v>
      </c>
      <c r="F45" s="5">
        <v>20</v>
      </c>
      <c r="G45" s="32">
        <f>E45*бжу!C20/100</f>
        <v>0</v>
      </c>
      <c r="H45" s="32">
        <f>E45*бжу!D20/100</f>
        <v>0</v>
      </c>
      <c r="I45" s="32">
        <f>E45*бжу!E20/100</f>
        <v>18.4</v>
      </c>
      <c r="J45" s="32">
        <f>E45*бжу!G20/100</f>
        <v>0</v>
      </c>
      <c r="K45" s="32">
        <f>E45*бжу!F20/100</f>
        <v>73.6</v>
      </c>
      <c r="L45" s="16">
        <v>86</v>
      </c>
      <c r="M45" s="43">
        <f>L45*E45/1000</f>
        <v>1.72</v>
      </c>
    </row>
    <row r="46" spans="1:13" ht="39.75" customHeight="1">
      <c r="A46" s="17"/>
      <c r="B46" s="17"/>
      <c r="C46" s="17"/>
      <c r="D46" s="17"/>
      <c r="E46" s="17"/>
      <c r="F46" s="17"/>
      <c r="G46" s="118">
        <f>G45</f>
        <v>0</v>
      </c>
      <c r="H46" s="118">
        <f>H45</f>
        <v>0</v>
      </c>
      <c r="I46" s="118">
        <f>I45</f>
        <v>18.4</v>
      </c>
      <c r="J46" s="118">
        <f>J45</f>
        <v>0</v>
      </c>
      <c r="K46" s="118">
        <f>K45</f>
        <v>73.6</v>
      </c>
      <c r="L46" s="15"/>
      <c r="M46" s="41">
        <f>SUM(M45:M45)</f>
        <v>1.72</v>
      </c>
    </row>
    <row r="47" spans="1:13" ht="39.75" customHeight="1">
      <c r="A47" s="45" t="s">
        <v>31</v>
      </c>
      <c r="B47" s="15">
        <v>35</v>
      </c>
      <c r="C47" s="15"/>
      <c r="D47" s="17" t="s">
        <v>18</v>
      </c>
      <c r="E47" s="16">
        <v>35</v>
      </c>
      <c r="F47" s="16">
        <v>35</v>
      </c>
      <c r="G47" s="118">
        <f>E47*бжу!C23/100</f>
        <v>2.31</v>
      </c>
      <c r="H47" s="118">
        <f>E47*бжу!D23/100</f>
        <v>0.42</v>
      </c>
      <c r="I47" s="118">
        <f>E47*бжу!E23/100</f>
        <v>12.355</v>
      </c>
      <c r="J47" s="118">
        <f>E47*бжу!G23/100</f>
        <v>0</v>
      </c>
      <c r="K47" s="118">
        <f>E47*бжу!F23/100</f>
        <v>63.35</v>
      </c>
      <c r="L47" s="16">
        <v>62</v>
      </c>
      <c r="M47" s="44">
        <f>L47*E47/1000</f>
        <v>2.17</v>
      </c>
    </row>
    <row r="48" spans="1:13" ht="39.75" customHeight="1">
      <c r="A48" s="175" t="s">
        <v>21</v>
      </c>
      <c r="B48" s="175"/>
      <c r="C48" s="175"/>
      <c r="D48" s="175"/>
      <c r="E48" s="175"/>
      <c r="F48" s="175"/>
      <c r="G48" s="119">
        <f>G27+G35+G44+G46+G47</f>
        <v>27.584000000000003</v>
      </c>
      <c r="H48" s="119">
        <f>H27+H35+H44+H46+H47</f>
        <v>24.166900000000005</v>
      </c>
      <c r="I48" s="119">
        <f>I27+I35+I44+I46+I47</f>
        <v>70.8741</v>
      </c>
      <c r="J48" s="119">
        <f>J27+J35+J44+J46+J47</f>
        <v>45.744</v>
      </c>
      <c r="K48" s="119">
        <f>K27+K35+K44+K46+K47</f>
        <v>602.414</v>
      </c>
      <c r="L48" s="87"/>
      <c r="M48" s="82">
        <f>M27+M35+M44+M46+M47</f>
        <v>81.265</v>
      </c>
    </row>
    <row r="49" spans="1:13" ht="39.75" customHeight="1">
      <c r="A49" s="176" t="s">
        <v>19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8"/>
    </row>
    <row r="50" spans="1:14" ht="39.75" customHeight="1">
      <c r="A50" s="134" t="s">
        <v>125</v>
      </c>
      <c r="B50" s="149" t="s">
        <v>124</v>
      </c>
      <c r="C50" s="149">
        <v>245</v>
      </c>
      <c r="D50" s="84" t="s">
        <v>20</v>
      </c>
      <c r="E50" s="31">
        <v>20</v>
      </c>
      <c r="F50" s="31">
        <v>20</v>
      </c>
      <c r="G50" s="32">
        <f>E50*бжу!C21/100</f>
        <v>2.06</v>
      </c>
      <c r="H50" s="32">
        <f>E50*бжу!D21/100</f>
        <v>0.22</v>
      </c>
      <c r="I50" s="32">
        <f>E50*бжу!E21/100</f>
        <v>13.8</v>
      </c>
      <c r="J50" s="32">
        <f>E50*бжу!G21/100</f>
        <v>0</v>
      </c>
      <c r="K50" s="32">
        <f>E50*бжу!F21/100</f>
        <v>66.8</v>
      </c>
      <c r="L50" s="7">
        <v>40</v>
      </c>
      <c r="M50" s="39">
        <f>L50*E50/1000</f>
        <v>0.8</v>
      </c>
      <c r="N50" s="10"/>
    </row>
    <row r="51" spans="1:14" ht="39.75" customHeight="1">
      <c r="A51" s="135"/>
      <c r="B51" s="150"/>
      <c r="C51" s="150"/>
      <c r="D51" s="84" t="s">
        <v>93</v>
      </c>
      <c r="E51" s="31">
        <v>120</v>
      </c>
      <c r="F51" s="31">
        <v>120</v>
      </c>
      <c r="G51" s="32">
        <f>E51*бжу!C13/100</f>
        <v>20.04</v>
      </c>
      <c r="H51" s="32">
        <f>E51*бжу!D13/100</f>
        <v>10.8</v>
      </c>
      <c r="I51" s="32">
        <f>E51*бжу!E13/100</f>
        <v>4.8</v>
      </c>
      <c r="J51" s="32">
        <f>E51*бжу!G13/100</f>
        <v>0.6</v>
      </c>
      <c r="K51" s="32">
        <f>E51*бжу!F13/100</f>
        <v>190.8</v>
      </c>
      <c r="L51" s="7">
        <v>217.8</v>
      </c>
      <c r="M51" s="39">
        <f aca="true" t="shared" si="2" ref="M51:M56">L51*E51/1000</f>
        <v>26.136</v>
      </c>
      <c r="N51" s="10"/>
    </row>
    <row r="52" spans="1:14" ht="39.75" customHeight="1">
      <c r="A52" s="135"/>
      <c r="B52" s="150"/>
      <c r="C52" s="150"/>
      <c r="D52" s="85" t="s">
        <v>135</v>
      </c>
      <c r="E52" s="109">
        <v>4</v>
      </c>
      <c r="F52" s="6">
        <v>3.48</v>
      </c>
      <c r="G52" s="32">
        <f>E52*бжу!C12/100</f>
        <v>0.508</v>
      </c>
      <c r="H52" s="32">
        <f>E52*бжу!D12/100</f>
        <v>0.4004</v>
      </c>
      <c r="I52" s="32">
        <f>E52*бжу!E12/100</f>
        <v>0.024399999999999998</v>
      </c>
      <c r="J52" s="32">
        <f>E52*бжу!G12/100</f>
        <v>0</v>
      </c>
      <c r="K52" s="32">
        <f>E52*бжу!F12/100</f>
        <v>5.48</v>
      </c>
      <c r="L52" s="7">
        <v>300</v>
      </c>
      <c r="M52" s="39">
        <f t="shared" si="2"/>
        <v>1.2</v>
      </c>
      <c r="N52" s="10"/>
    </row>
    <row r="53" spans="1:14" ht="39.75" customHeight="1">
      <c r="A53" s="135"/>
      <c r="B53" s="150"/>
      <c r="C53" s="150"/>
      <c r="D53" s="85" t="s">
        <v>130</v>
      </c>
      <c r="E53" s="6">
        <v>8</v>
      </c>
      <c r="F53" s="6">
        <v>8</v>
      </c>
      <c r="G53" s="32">
        <f>E53*бжу!C19/100</f>
        <v>0</v>
      </c>
      <c r="H53" s="32">
        <f>E53*бжу!D19/100</f>
        <v>0</v>
      </c>
      <c r="I53" s="32">
        <f>E53*бжу!E19/100</f>
        <v>7.984</v>
      </c>
      <c r="J53" s="32">
        <f>E53*бжу!G19/100</f>
        <v>0</v>
      </c>
      <c r="K53" s="32">
        <f>E53*бжу!F19/100</f>
        <v>30.32</v>
      </c>
      <c r="L53" s="7">
        <v>60</v>
      </c>
      <c r="M53" s="39">
        <f t="shared" si="2"/>
        <v>0.48</v>
      </c>
      <c r="N53" s="10"/>
    </row>
    <row r="54" spans="1:14" ht="39.75" customHeight="1">
      <c r="A54" s="135"/>
      <c r="B54" s="150"/>
      <c r="C54" s="150"/>
      <c r="D54" s="85" t="s">
        <v>10</v>
      </c>
      <c r="E54" s="20">
        <v>3</v>
      </c>
      <c r="F54" s="6">
        <v>3</v>
      </c>
      <c r="G54" s="32">
        <f>E54*бжу!C14/100</f>
        <v>0.075</v>
      </c>
      <c r="H54" s="32">
        <f>E54*бжу!D14/100</f>
        <v>1.845</v>
      </c>
      <c r="I54" s="32">
        <f>E54*бжу!E14/100</f>
        <v>0.204</v>
      </c>
      <c r="J54" s="32">
        <f>E54*бжу!G14/100</f>
        <v>0</v>
      </c>
      <c r="K54" s="32">
        <f>E54*бжу!F14/100</f>
        <v>16.98</v>
      </c>
      <c r="L54" s="7">
        <v>500</v>
      </c>
      <c r="M54" s="39">
        <f t="shared" si="2"/>
        <v>1.5</v>
      </c>
      <c r="N54" s="10"/>
    </row>
    <row r="55" spans="1:14" ht="39.75" customHeight="1">
      <c r="A55" s="135"/>
      <c r="B55" s="150"/>
      <c r="C55" s="150"/>
      <c r="D55" s="85" t="s">
        <v>131</v>
      </c>
      <c r="E55" s="20">
        <v>2</v>
      </c>
      <c r="F55" s="6">
        <v>2</v>
      </c>
      <c r="G55" s="32">
        <f>E55*бжу!C15/100</f>
        <v>0</v>
      </c>
      <c r="H55" s="32">
        <f>E55*бжу!D15/100</f>
        <v>1.9980000000000002</v>
      </c>
      <c r="I55" s="32">
        <f>E55*бжу!E15/100</f>
        <v>0</v>
      </c>
      <c r="J55" s="32">
        <f>E55*бжу!G15/100</f>
        <v>0</v>
      </c>
      <c r="K55" s="32">
        <f>E55*бжу!F15/100</f>
        <v>17.98</v>
      </c>
      <c r="L55" s="7">
        <v>157</v>
      </c>
      <c r="M55" s="39">
        <f t="shared" si="2"/>
        <v>0.314</v>
      </c>
      <c r="N55" s="10"/>
    </row>
    <row r="56" spans="1:14" ht="39.75" customHeight="1">
      <c r="A56" s="135"/>
      <c r="B56" s="150"/>
      <c r="C56" s="150"/>
      <c r="D56" s="107" t="s">
        <v>67</v>
      </c>
      <c r="E56" s="31">
        <v>6</v>
      </c>
      <c r="F56" s="31">
        <v>6</v>
      </c>
      <c r="G56" s="32">
        <f>E56*бжу!C18/100</f>
        <v>0.04800000000000001</v>
      </c>
      <c r="H56" s="32">
        <f>E56*бжу!D18/100</f>
        <v>0</v>
      </c>
      <c r="I56" s="32">
        <f>E56*бжу!E18/100</f>
        <v>4.818</v>
      </c>
      <c r="J56" s="32">
        <f>E56*бжу!G18/100</f>
        <v>0.12</v>
      </c>
      <c r="K56" s="32">
        <f>E56*бжу!F18/100</f>
        <v>18.84</v>
      </c>
      <c r="L56" s="7">
        <v>393</v>
      </c>
      <c r="M56" s="39">
        <f t="shared" si="2"/>
        <v>2.358</v>
      </c>
      <c r="N56" s="10"/>
    </row>
    <row r="57" spans="1:14" ht="39.75" customHeight="1">
      <c r="A57" s="136"/>
      <c r="B57" s="151"/>
      <c r="C57" s="151"/>
      <c r="D57" s="85"/>
      <c r="E57" s="20"/>
      <c r="F57" s="6"/>
      <c r="G57" s="118">
        <f>G50+G51+G52+G53+G54+G55+G56</f>
        <v>22.730999999999995</v>
      </c>
      <c r="H57" s="118">
        <f>H50+H51+H52+H53+H54+H55+H56</f>
        <v>15.2634</v>
      </c>
      <c r="I57" s="118">
        <f>I50+I51+I52+I53+I54+I55+I56</f>
        <v>31.6304</v>
      </c>
      <c r="J57" s="118">
        <f>J50+J51+J52+J53+J54+J55+J56</f>
        <v>0.72</v>
      </c>
      <c r="K57" s="118">
        <f>K50+K51+K52+K53+K54+K55+K56</f>
        <v>347.20000000000005</v>
      </c>
      <c r="L57" s="8"/>
      <c r="M57" s="37">
        <f>SUM(M50:M56)</f>
        <v>32.788</v>
      </c>
      <c r="N57" s="10"/>
    </row>
    <row r="58" spans="1:13" ht="48" customHeight="1">
      <c r="A58" s="170" t="s">
        <v>33</v>
      </c>
      <c r="B58" s="165">
        <v>200</v>
      </c>
      <c r="C58" s="165">
        <v>416</v>
      </c>
      <c r="D58" s="13" t="s">
        <v>147</v>
      </c>
      <c r="E58" s="16">
        <v>1</v>
      </c>
      <c r="F58" s="16">
        <v>1</v>
      </c>
      <c r="G58" s="32">
        <f>E58*бжу!C29/100</f>
        <v>0.135</v>
      </c>
      <c r="H58" s="32">
        <f>E58*бжу!D29/100</f>
        <v>0.54</v>
      </c>
      <c r="I58" s="32">
        <f>E58*бжу!E29/100</f>
        <v>0.18600000000000003</v>
      </c>
      <c r="J58" s="32">
        <f>E58*бжу!G29/100</f>
        <v>0</v>
      </c>
      <c r="K58" s="32">
        <f>E58*бжу!F29/100</f>
        <v>6.1</v>
      </c>
      <c r="L58" s="16">
        <v>605</v>
      </c>
      <c r="M58" s="43">
        <f>L58*E58/1000</f>
        <v>0.605</v>
      </c>
    </row>
    <row r="59" spans="1:13" ht="39.75" customHeight="1">
      <c r="A59" s="183"/>
      <c r="B59" s="183"/>
      <c r="C59" s="165"/>
      <c r="D59" s="13" t="s">
        <v>130</v>
      </c>
      <c r="E59" s="5">
        <v>6</v>
      </c>
      <c r="F59" s="5">
        <v>6</v>
      </c>
      <c r="G59" s="32">
        <f>E59*бжу!C19/100</f>
        <v>0</v>
      </c>
      <c r="H59" s="32">
        <f>E59*бжу!D19/100</f>
        <v>0</v>
      </c>
      <c r="I59" s="32">
        <f>E59*бжу!E19/100</f>
        <v>5.9879999999999995</v>
      </c>
      <c r="J59" s="32">
        <f>E59*бжу!G19/100</f>
        <v>0</v>
      </c>
      <c r="K59" s="32">
        <f>E59*бжу!F19/100</f>
        <v>22.74</v>
      </c>
      <c r="L59" s="16">
        <v>60</v>
      </c>
      <c r="M59" s="43">
        <f>L59*E59/1000</f>
        <v>0.36</v>
      </c>
    </row>
    <row r="60" spans="1:13" ht="39.75" customHeight="1">
      <c r="A60" s="183"/>
      <c r="B60" s="183"/>
      <c r="C60" s="165"/>
      <c r="D60" s="13" t="s">
        <v>29</v>
      </c>
      <c r="E60" s="5">
        <v>100</v>
      </c>
      <c r="F60" s="5">
        <v>100</v>
      </c>
      <c r="G60" s="32">
        <f>E60*бжу!C17/100</f>
        <v>2.8</v>
      </c>
      <c r="H60" s="32">
        <f>E60*бжу!D17/100</f>
        <v>3.2</v>
      </c>
      <c r="I60" s="32">
        <f>E60*бжу!E17/100</f>
        <v>9.4</v>
      </c>
      <c r="J60" s="32">
        <f>E60*бжу!G17/100</f>
        <v>1.3</v>
      </c>
      <c r="K60" s="32">
        <f>E60*бжу!F17/100</f>
        <v>58</v>
      </c>
      <c r="L60" s="16">
        <v>46</v>
      </c>
      <c r="M60" s="43">
        <f>L60*E60/1000</f>
        <v>4.6</v>
      </c>
    </row>
    <row r="61" spans="1:13" ht="39.75" customHeight="1">
      <c r="A61" s="183"/>
      <c r="B61" s="183"/>
      <c r="C61" s="183"/>
      <c r="D61" s="183"/>
      <c r="E61" s="183"/>
      <c r="F61" s="183"/>
      <c r="G61" s="118">
        <f>G58+G59+G60</f>
        <v>2.9349999999999996</v>
      </c>
      <c r="H61" s="118">
        <f>H58+H59+H60</f>
        <v>3.74</v>
      </c>
      <c r="I61" s="118">
        <f>I58+I59+I60</f>
        <v>15.574</v>
      </c>
      <c r="J61" s="118">
        <f>J58+J59+J60</f>
        <v>1.3</v>
      </c>
      <c r="K61" s="118">
        <f>K58+K59+K60</f>
        <v>86.84</v>
      </c>
      <c r="L61" s="15"/>
      <c r="M61" s="41">
        <f>SUM(M58:M60)</f>
        <v>5.5649999999999995</v>
      </c>
    </row>
    <row r="62" spans="1:13" ht="39.75" customHeight="1">
      <c r="A62" s="175" t="s">
        <v>23</v>
      </c>
      <c r="B62" s="175"/>
      <c r="C62" s="175"/>
      <c r="D62" s="175"/>
      <c r="E62" s="175"/>
      <c r="F62" s="175"/>
      <c r="G62" s="119">
        <f>G57+G61</f>
        <v>25.665999999999993</v>
      </c>
      <c r="H62" s="119">
        <f>H57+H61</f>
        <v>19.0034</v>
      </c>
      <c r="I62" s="119">
        <f>I57+I61</f>
        <v>47.2044</v>
      </c>
      <c r="J62" s="119">
        <f>J57+J61</f>
        <v>2.02</v>
      </c>
      <c r="K62" s="119">
        <f>K57+K61</f>
        <v>434.0400000000001</v>
      </c>
      <c r="L62" s="89"/>
      <c r="M62" s="82">
        <f>M57+M61</f>
        <v>38.352999999999994</v>
      </c>
    </row>
    <row r="63" spans="1:13" ht="39.75" customHeight="1">
      <c r="A63" s="121" t="s">
        <v>85</v>
      </c>
      <c r="B63" s="110">
        <v>5</v>
      </c>
      <c r="C63" s="110"/>
      <c r="D63" s="113" t="s">
        <v>84</v>
      </c>
      <c r="E63" s="93">
        <v>5</v>
      </c>
      <c r="F63" s="93">
        <v>5</v>
      </c>
      <c r="G63" s="119"/>
      <c r="H63" s="119"/>
      <c r="I63" s="119"/>
      <c r="J63" s="119"/>
      <c r="K63" s="119"/>
      <c r="L63" s="93">
        <v>10.3</v>
      </c>
      <c r="M63" s="75">
        <f>E63*L63/1000</f>
        <v>0.0515</v>
      </c>
    </row>
    <row r="64" spans="1:13" ht="39.75" customHeight="1">
      <c r="A64" s="182" t="s">
        <v>24</v>
      </c>
      <c r="B64" s="182"/>
      <c r="C64" s="182"/>
      <c r="D64" s="182"/>
      <c r="E64" s="182"/>
      <c r="F64" s="182"/>
      <c r="G64" s="86">
        <f>G17+G20+G48+G62</f>
        <v>69.50999999999999</v>
      </c>
      <c r="H64" s="86">
        <f>H17+H20+H48+H62</f>
        <v>61.1083</v>
      </c>
      <c r="I64" s="86">
        <f>I17+I20+I48+I62</f>
        <v>143.7645</v>
      </c>
      <c r="J64" s="86">
        <f>J17+J20+J48+J62</f>
        <v>55.044000000000004</v>
      </c>
      <c r="K64" s="86">
        <f>K17+K20+K48+K62</f>
        <v>1398.074</v>
      </c>
      <c r="L64" s="92"/>
      <c r="M64" s="81">
        <f>M17+M20+M48+M62+M63</f>
        <v>163.27450000000002</v>
      </c>
    </row>
    <row r="65" spans="4:12" ht="35.25">
      <c r="D65" s="54"/>
      <c r="E65" s="48"/>
      <c r="F65" s="48"/>
      <c r="G65" s="86"/>
      <c r="H65" s="86"/>
      <c r="I65" s="86"/>
      <c r="J65" s="86"/>
      <c r="K65" s="86"/>
      <c r="L65" s="48"/>
    </row>
    <row r="66" spans="4:12" ht="35.25">
      <c r="D66" s="54"/>
      <c r="E66" s="48"/>
      <c r="F66" s="48"/>
      <c r="G66" s="32"/>
      <c r="H66" s="32"/>
      <c r="I66" s="32"/>
      <c r="J66" s="32"/>
      <c r="K66" s="32"/>
      <c r="L66" s="48"/>
    </row>
    <row r="67" spans="4:12" ht="35.25">
      <c r="D67" s="54"/>
      <c r="E67" s="48"/>
      <c r="F67" s="48"/>
      <c r="L67" s="48"/>
    </row>
  </sheetData>
  <sheetProtection/>
  <mergeCells count="38">
    <mergeCell ref="A9:F9"/>
    <mergeCell ref="A10:A12"/>
    <mergeCell ref="C14:C15"/>
    <mergeCell ref="B22:B26"/>
    <mergeCell ref="C22:C26"/>
    <mergeCell ref="B14:B15"/>
    <mergeCell ref="A22:A26"/>
    <mergeCell ref="B10:B12"/>
    <mergeCell ref="C58:C60"/>
    <mergeCell ref="A50:A57"/>
    <mergeCell ref="A44:F44"/>
    <mergeCell ref="A49:M49"/>
    <mergeCell ref="A48:F48"/>
    <mergeCell ref="A14:A15"/>
    <mergeCell ref="C50:C57"/>
    <mergeCell ref="B50:B57"/>
    <mergeCell ref="A20:F20"/>
    <mergeCell ref="C36:C43"/>
    <mergeCell ref="A4:M4"/>
    <mergeCell ref="A18:M18"/>
    <mergeCell ref="A21:M21"/>
    <mergeCell ref="A5:M5"/>
    <mergeCell ref="A13:F13"/>
    <mergeCell ref="A64:F64"/>
    <mergeCell ref="A62:F62"/>
    <mergeCell ref="A61:F61"/>
    <mergeCell ref="A58:A60"/>
    <mergeCell ref="B58:B60"/>
    <mergeCell ref="A6:A8"/>
    <mergeCell ref="B6:B8"/>
    <mergeCell ref="C6:C8"/>
    <mergeCell ref="B36:B43"/>
    <mergeCell ref="C10:C12"/>
    <mergeCell ref="A16:F16"/>
    <mergeCell ref="A28:A34"/>
    <mergeCell ref="A27:F27"/>
    <mergeCell ref="A36:A43"/>
    <mergeCell ref="A17:F17"/>
  </mergeCells>
  <printOptions/>
  <pageMargins left="0.7" right="0.7" top="0.75" bottom="0.75" header="0.3" footer="0.3"/>
  <pageSetup horizontalDpi="600" verticalDpi="600" orientation="portrait" paperSize="9" scale="22" r:id="rId1"/>
  <rowBreaks count="1" manualBreakCount="1">
    <brk id="6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30" zoomScaleSheetLayoutView="30" zoomScalePageLayoutView="0" workbookViewId="0" topLeftCell="A28">
      <selection activeCell="M52" sqref="M52"/>
    </sheetView>
  </sheetViews>
  <sheetFormatPr defaultColWidth="9.140625" defaultRowHeight="15"/>
  <cols>
    <col min="1" max="1" width="60.7109375" style="61" customWidth="1"/>
    <col min="2" max="2" width="26.140625" style="61" customWidth="1"/>
    <col min="3" max="3" width="35.7109375" style="61" customWidth="1"/>
    <col min="4" max="4" width="60.28125" style="63" customWidth="1"/>
    <col min="5" max="5" width="25.421875" style="64" customWidth="1"/>
    <col min="6" max="6" width="25.7109375" style="64" customWidth="1"/>
    <col min="7" max="7" width="23.421875" style="64" customWidth="1"/>
    <col min="8" max="8" width="24.7109375" style="64" customWidth="1"/>
    <col min="9" max="10" width="23.00390625" style="64" customWidth="1"/>
    <col min="11" max="11" width="34.8515625" style="64" customWidth="1"/>
    <col min="12" max="12" width="24.00390625" style="64" customWidth="1"/>
    <col min="13" max="13" width="25.28125" style="63" customWidth="1"/>
  </cols>
  <sheetData>
    <row r="1" spans="1:13" ht="35.25">
      <c r="A1" s="193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69" t="s">
        <v>128</v>
      </c>
      <c r="M1" s="35"/>
    </row>
    <row r="2" spans="2:13" ht="35.25">
      <c r="B2" s="67"/>
      <c r="C2" s="67"/>
      <c r="D2" s="66" t="s">
        <v>40</v>
      </c>
      <c r="E2" s="4"/>
      <c r="F2" s="4"/>
      <c r="G2" s="4"/>
      <c r="H2" s="4"/>
      <c r="I2" s="4"/>
      <c r="J2" s="4"/>
      <c r="K2" s="4"/>
      <c r="L2" s="21"/>
      <c r="M2" s="35"/>
    </row>
    <row r="3" spans="1:13" ht="93" customHeight="1">
      <c r="A3" s="15" t="s">
        <v>86</v>
      </c>
      <c r="B3" s="15" t="s">
        <v>0</v>
      </c>
      <c r="C3" s="12" t="s">
        <v>59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58</v>
      </c>
      <c r="K3" s="12" t="s">
        <v>7</v>
      </c>
      <c r="L3" s="12" t="s">
        <v>54</v>
      </c>
      <c r="M3" s="111" t="s">
        <v>87</v>
      </c>
    </row>
    <row r="4" spans="1:13" ht="45.75" customHeight="1">
      <c r="A4" s="172" t="s">
        <v>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8"/>
      <c r="M4" s="9"/>
    </row>
    <row r="5" spans="1:14" ht="39.75" customHeight="1">
      <c r="A5" s="170" t="s">
        <v>75</v>
      </c>
      <c r="B5" s="165">
        <v>80</v>
      </c>
      <c r="C5" s="165">
        <v>229</v>
      </c>
      <c r="D5" s="14" t="s">
        <v>132</v>
      </c>
      <c r="E5" s="6">
        <v>40</v>
      </c>
      <c r="F5" s="6">
        <v>34.8</v>
      </c>
      <c r="G5" s="32">
        <f>E5*бжу!C12/100</f>
        <v>5.08</v>
      </c>
      <c r="H5" s="32">
        <f>E5*бжу!D12/100</f>
        <v>4.004</v>
      </c>
      <c r="I5" s="32">
        <f>E5*бжу!E12/100</f>
        <v>0.244</v>
      </c>
      <c r="J5" s="32">
        <f>E5*бжу!G12/100</f>
        <v>0</v>
      </c>
      <c r="K5" s="32">
        <f>E5*бжу!F12/100</f>
        <v>54.8</v>
      </c>
      <c r="L5" s="6">
        <v>300</v>
      </c>
      <c r="M5" s="39">
        <f>L5*E5/1000</f>
        <v>12</v>
      </c>
      <c r="N5" s="10"/>
    </row>
    <row r="6" spans="1:14" ht="39.75" customHeight="1">
      <c r="A6" s="190"/>
      <c r="B6" s="190"/>
      <c r="C6" s="165"/>
      <c r="D6" s="14" t="s">
        <v>17</v>
      </c>
      <c r="E6" s="6">
        <v>50</v>
      </c>
      <c r="F6" s="6">
        <v>50</v>
      </c>
      <c r="G6" s="32">
        <f>E6*бжу!C17/100</f>
        <v>1.4</v>
      </c>
      <c r="H6" s="32">
        <f>E6*бжу!D17/100</f>
        <v>1.6</v>
      </c>
      <c r="I6" s="32">
        <f>E6*бжу!E17/100</f>
        <v>4.7</v>
      </c>
      <c r="J6" s="32">
        <f>E6*бжу!G17/100</f>
        <v>0.65</v>
      </c>
      <c r="K6" s="32">
        <f>E6*бжу!F17/100</f>
        <v>29</v>
      </c>
      <c r="L6" s="6">
        <v>46</v>
      </c>
      <c r="M6" s="39">
        <f>L6*E6/1000</f>
        <v>2.3</v>
      </c>
      <c r="N6" s="10"/>
    </row>
    <row r="7" spans="1:14" ht="39.75" customHeight="1">
      <c r="A7" s="190"/>
      <c r="B7" s="190"/>
      <c r="C7" s="165"/>
      <c r="D7" s="14" t="s">
        <v>10</v>
      </c>
      <c r="E7" s="6">
        <v>3</v>
      </c>
      <c r="F7" s="6">
        <v>3</v>
      </c>
      <c r="G7" s="32">
        <f>E7*бжу!C14/100</f>
        <v>0.075</v>
      </c>
      <c r="H7" s="32">
        <f>E7*бжу!D14/100</f>
        <v>1.845</v>
      </c>
      <c r="I7" s="32">
        <f>E7*бжу!E14/100</f>
        <v>0.204</v>
      </c>
      <c r="J7" s="32">
        <f>E7*бжу!G14/100</f>
        <v>0</v>
      </c>
      <c r="K7" s="32">
        <f>E7*бжу!F14/100</f>
        <v>16.98</v>
      </c>
      <c r="L7" s="6">
        <v>500</v>
      </c>
      <c r="M7" s="39">
        <f>L7*E7/1000</f>
        <v>1.5</v>
      </c>
      <c r="N7" s="10"/>
    </row>
    <row r="8" spans="1:14" ht="39.75" customHeight="1">
      <c r="A8" s="190"/>
      <c r="B8" s="190"/>
      <c r="C8" s="165"/>
      <c r="D8" s="14"/>
      <c r="E8" s="5"/>
      <c r="F8" s="5"/>
      <c r="G8" s="118">
        <f>G5+G6+G7</f>
        <v>6.555000000000001</v>
      </c>
      <c r="H8" s="118">
        <f>H5+H6+H7</f>
        <v>7.448999999999999</v>
      </c>
      <c r="I8" s="118">
        <f>I5+I6+I7</f>
        <v>5.148</v>
      </c>
      <c r="J8" s="118">
        <f>J5+J6+J7</f>
        <v>0.65</v>
      </c>
      <c r="K8" s="118">
        <f>K5+K6+K7</f>
        <v>100.78</v>
      </c>
      <c r="L8" s="8"/>
      <c r="M8" s="37">
        <f>SUM(M5:M7)</f>
        <v>15.8</v>
      </c>
      <c r="N8" s="10"/>
    </row>
    <row r="9" spans="1:13" ht="45.75" customHeight="1">
      <c r="A9" s="170" t="s">
        <v>73</v>
      </c>
      <c r="B9" s="161" t="s">
        <v>83</v>
      </c>
      <c r="C9" s="167" t="s">
        <v>136</v>
      </c>
      <c r="D9" s="13" t="s">
        <v>11</v>
      </c>
      <c r="E9" s="5">
        <v>30</v>
      </c>
      <c r="F9" s="5">
        <v>30</v>
      </c>
      <c r="G9" s="32">
        <f>E9*бжу!C21/100</f>
        <v>3.09</v>
      </c>
      <c r="H9" s="32">
        <f>E9*бжу!D21/100</f>
        <v>0.33</v>
      </c>
      <c r="I9" s="32">
        <f>E9*бжу!E21/100</f>
        <v>20.7</v>
      </c>
      <c r="J9" s="32">
        <f>E9*бжу!G21/100</f>
        <v>0</v>
      </c>
      <c r="K9" s="32">
        <f>E9*бжу!F21/100</f>
        <v>100.2</v>
      </c>
      <c r="L9" s="5">
        <v>62</v>
      </c>
      <c r="M9" s="43">
        <f>L9*E9/1000</f>
        <v>1.86</v>
      </c>
    </row>
    <row r="10" spans="1:13" ht="44.25" customHeight="1">
      <c r="A10" s="170"/>
      <c r="B10" s="161"/>
      <c r="C10" s="168"/>
      <c r="D10" s="13" t="s">
        <v>50</v>
      </c>
      <c r="E10" s="20">
        <v>5</v>
      </c>
      <c r="F10" s="6">
        <v>5</v>
      </c>
      <c r="G10" s="32">
        <f>E10*бжу!C15/100</f>
        <v>0</v>
      </c>
      <c r="H10" s="32">
        <f>E10*бжу!D15/100</f>
        <v>4.995</v>
      </c>
      <c r="I10" s="32">
        <f>E10*бжу!E15/100</f>
        <v>0</v>
      </c>
      <c r="J10" s="32">
        <f>E10*бжу!G15/100</f>
        <v>0</v>
      </c>
      <c r="K10" s="32">
        <f>E10*бжу!F15/100</f>
        <v>44.95</v>
      </c>
      <c r="L10" s="5">
        <v>437</v>
      </c>
      <c r="M10" s="43">
        <f>L10*E10/1000</f>
        <v>2.185</v>
      </c>
    </row>
    <row r="11" spans="1:13" ht="43.5" customHeight="1">
      <c r="A11" s="170"/>
      <c r="B11" s="161"/>
      <c r="C11" s="169"/>
      <c r="D11" s="13" t="s">
        <v>10</v>
      </c>
      <c r="E11" s="6">
        <v>5</v>
      </c>
      <c r="F11" s="6">
        <v>5</v>
      </c>
      <c r="G11" s="32">
        <f>E11*бжу!C13/100</f>
        <v>0.835</v>
      </c>
      <c r="H11" s="32">
        <f>E11*бжу!D13/100</f>
        <v>0.45</v>
      </c>
      <c r="I11" s="32">
        <f>E11*бжу!E13/100</f>
        <v>0.2</v>
      </c>
      <c r="J11" s="32">
        <f>E11*бжу!G13/100</f>
        <v>0.025</v>
      </c>
      <c r="K11" s="32">
        <f>E11*бжу!F13/100</f>
        <v>7.95</v>
      </c>
      <c r="L11" s="6">
        <v>500</v>
      </c>
      <c r="M11" s="43">
        <f>L11*E11/1000</f>
        <v>2.5</v>
      </c>
    </row>
    <row r="12" spans="1:13" ht="43.5" customHeight="1">
      <c r="A12" s="141"/>
      <c r="B12" s="141"/>
      <c r="C12" s="141"/>
      <c r="D12" s="141"/>
      <c r="E12" s="141"/>
      <c r="F12" s="141"/>
      <c r="G12" s="118">
        <f>G9+G10+G11</f>
        <v>3.925</v>
      </c>
      <c r="H12" s="118">
        <f>H9+H10+H11</f>
        <v>5.775</v>
      </c>
      <c r="I12" s="118">
        <f>I9+I10+I11</f>
        <v>20.9</v>
      </c>
      <c r="J12" s="118">
        <f>J9+J10+J11</f>
        <v>0.025</v>
      </c>
      <c r="K12" s="118">
        <f>K9+K10+K11</f>
        <v>153.1</v>
      </c>
      <c r="L12" s="8"/>
      <c r="M12" s="41">
        <f>SUM(M9:M11)</f>
        <v>6.545</v>
      </c>
    </row>
    <row r="13" spans="1:13" ht="45.75" customHeight="1">
      <c r="A13" s="133" t="s">
        <v>72</v>
      </c>
      <c r="B13" s="157">
        <v>150</v>
      </c>
      <c r="C13" s="187">
        <v>411</v>
      </c>
      <c r="D13" s="11" t="s">
        <v>129</v>
      </c>
      <c r="E13" s="6">
        <v>1</v>
      </c>
      <c r="F13" s="6">
        <v>1</v>
      </c>
      <c r="G13" s="32">
        <f>E13*бжу!C27/100</f>
        <v>0.2</v>
      </c>
      <c r="H13" s="32">
        <f>E13*бжу!D27/100</f>
        <v>0.051</v>
      </c>
      <c r="I13" s="32">
        <f>E13*бжу!E27/100</f>
        <v>0.15</v>
      </c>
      <c r="J13" s="32">
        <f>E13*бжу!G27/100</f>
        <v>0.1</v>
      </c>
      <c r="K13" s="32">
        <f>E13*бжу!F27/100</f>
        <v>0</v>
      </c>
      <c r="L13" s="6">
        <v>555</v>
      </c>
      <c r="M13" s="43">
        <f>L13*E13/1000</f>
        <v>0.555</v>
      </c>
    </row>
    <row r="14" spans="1:13" ht="45.75" customHeight="1">
      <c r="A14" s="133"/>
      <c r="B14" s="192"/>
      <c r="C14" s="188"/>
      <c r="D14" s="11" t="s">
        <v>130</v>
      </c>
      <c r="E14" s="6">
        <v>6</v>
      </c>
      <c r="F14" s="6">
        <v>6</v>
      </c>
      <c r="G14" s="32">
        <f>E14*бжу!C19/100</f>
        <v>0</v>
      </c>
      <c r="H14" s="32">
        <f>E14*бжу!D19/100</f>
        <v>0</v>
      </c>
      <c r="I14" s="32">
        <f>E14*бжу!E19/100</f>
        <v>5.9879999999999995</v>
      </c>
      <c r="J14" s="32">
        <f>E14*бжу!G19/100</f>
        <v>0</v>
      </c>
      <c r="K14" s="32">
        <f>E14*бжу!F19/100</f>
        <v>22.74</v>
      </c>
      <c r="L14" s="7">
        <v>60</v>
      </c>
      <c r="M14" s="43">
        <f>L14*E14/1000</f>
        <v>0.36</v>
      </c>
    </row>
    <row r="15" spans="1:13" ht="45.75" customHeight="1">
      <c r="A15" s="141"/>
      <c r="B15" s="141"/>
      <c r="C15" s="141"/>
      <c r="D15" s="141"/>
      <c r="E15" s="141"/>
      <c r="F15" s="141"/>
      <c r="G15" s="118">
        <f>G13+G14</f>
        <v>0.2</v>
      </c>
      <c r="H15" s="118">
        <f>H13+H14</f>
        <v>0.051</v>
      </c>
      <c r="I15" s="118">
        <f>I13+I14</f>
        <v>6.138</v>
      </c>
      <c r="J15" s="118">
        <f>J13+J14</f>
        <v>0.1</v>
      </c>
      <c r="K15" s="118">
        <f>K13+K14</f>
        <v>22.74</v>
      </c>
      <c r="L15" s="8"/>
      <c r="M15" s="41">
        <f>SUM(M13:M14)</f>
        <v>0.915</v>
      </c>
    </row>
    <row r="16" spans="1:13" ht="45.75" customHeight="1">
      <c r="A16" s="153" t="s">
        <v>22</v>
      </c>
      <c r="B16" s="153"/>
      <c r="C16" s="153"/>
      <c r="D16" s="153"/>
      <c r="E16" s="153"/>
      <c r="F16" s="153"/>
      <c r="G16" s="119">
        <f>G8+G12+G15</f>
        <v>10.68</v>
      </c>
      <c r="H16" s="119">
        <f>H8+H12+H15</f>
        <v>13.275</v>
      </c>
      <c r="I16" s="119">
        <f>I8+I12+I15</f>
        <v>32.186</v>
      </c>
      <c r="J16" s="119">
        <f>J8+J12+J15</f>
        <v>0.775</v>
      </c>
      <c r="K16" s="119">
        <f>K8+K12+K15</f>
        <v>276.62</v>
      </c>
      <c r="L16" s="94"/>
      <c r="M16" s="75">
        <f>M8+M12+M15</f>
        <v>23.259999999999998</v>
      </c>
    </row>
    <row r="17" spans="1:13" ht="45.75" customHeight="1">
      <c r="A17" s="172" t="s">
        <v>121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57"/>
      <c r="M17" s="39"/>
    </row>
    <row r="18" spans="1:13" s="3" customFormat="1" ht="51.75" customHeight="1">
      <c r="A18" s="90" t="s">
        <v>9</v>
      </c>
      <c r="B18" s="91">
        <v>75</v>
      </c>
      <c r="C18" s="91"/>
      <c r="D18" s="96" t="s">
        <v>71</v>
      </c>
      <c r="E18" s="99">
        <v>75</v>
      </c>
      <c r="F18" s="97">
        <v>66</v>
      </c>
      <c r="G18" s="119">
        <f>E18*бжу!C30/100</f>
        <v>0.3</v>
      </c>
      <c r="H18" s="119">
        <f>E18*бжу!D30/100</f>
        <v>0.2625</v>
      </c>
      <c r="I18" s="119">
        <f>E18*бжу!E30/100</f>
        <v>6.8625</v>
      </c>
      <c r="J18" s="119">
        <f>E18*бжу!G30/100</f>
        <v>108.9</v>
      </c>
      <c r="K18" s="119">
        <f>E18*бжу!F30/100</f>
        <v>29.7</v>
      </c>
      <c r="L18" s="97">
        <v>128</v>
      </c>
      <c r="M18" s="100">
        <f>L18*E18/1000</f>
        <v>9.6</v>
      </c>
    </row>
    <row r="19" spans="1:13" ht="45.75" customHeight="1">
      <c r="A19" s="144" t="s">
        <v>13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</row>
    <row r="20" spans="1:13" ht="45.75" customHeight="1">
      <c r="A20" s="162" t="s">
        <v>62</v>
      </c>
      <c r="B20" s="149">
        <v>150</v>
      </c>
      <c r="C20" s="149">
        <v>182</v>
      </c>
      <c r="D20" s="13" t="s">
        <v>134</v>
      </c>
      <c r="E20" s="22">
        <v>100</v>
      </c>
      <c r="F20" s="31">
        <v>58</v>
      </c>
      <c r="G20" s="32">
        <f>E20*бжу!C26/100</f>
        <v>21</v>
      </c>
      <c r="H20" s="32">
        <f>E20*бжу!D26/100</f>
        <v>4.06</v>
      </c>
      <c r="I20" s="32">
        <f>E20*бжу!E26/100</f>
        <v>0</v>
      </c>
      <c r="J20" s="32">
        <f>E20*бжу!G26/100</f>
        <v>0</v>
      </c>
      <c r="K20" s="32">
        <f>E20*бжу!F26/100</f>
        <v>85.3</v>
      </c>
      <c r="L20" s="5">
        <v>300</v>
      </c>
      <c r="M20" s="39">
        <f aca="true" t="shared" si="0" ref="M20:M26">L20*E20/1000</f>
        <v>30</v>
      </c>
    </row>
    <row r="21" spans="1:13" ht="45.75" customHeight="1">
      <c r="A21" s="163"/>
      <c r="B21" s="150"/>
      <c r="C21" s="150"/>
      <c r="D21" s="13" t="s">
        <v>14</v>
      </c>
      <c r="E21" s="6">
        <v>40</v>
      </c>
      <c r="F21" s="6">
        <v>28.8</v>
      </c>
      <c r="G21" s="32">
        <f>E21*бжу!C36/100</f>
        <v>0.8</v>
      </c>
      <c r="H21" s="32">
        <f>E21*бжу!D36/100</f>
        <v>0.11599999999999999</v>
      </c>
      <c r="I21" s="32">
        <f>E21*бжу!E36/100</f>
        <v>4.984</v>
      </c>
      <c r="J21" s="32">
        <f>E21*бжу!G36/100</f>
        <v>5.76</v>
      </c>
      <c r="K21" s="32">
        <f>E21*бжу!F36/100</f>
        <v>23.04</v>
      </c>
      <c r="L21" s="6">
        <v>55</v>
      </c>
      <c r="M21" s="39">
        <f t="shared" si="0"/>
        <v>2.2</v>
      </c>
    </row>
    <row r="22" spans="1:13" ht="45.75" customHeight="1">
      <c r="A22" s="163"/>
      <c r="B22" s="150"/>
      <c r="C22" s="150"/>
      <c r="D22" s="13" t="s">
        <v>15</v>
      </c>
      <c r="E22" s="5">
        <v>10</v>
      </c>
      <c r="F22" s="5">
        <v>8.4</v>
      </c>
      <c r="G22" s="32">
        <f>E22*бжу!C38/100</f>
        <v>0.14</v>
      </c>
      <c r="H22" s="32">
        <f>E22*бжу!D38/100</f>
        <v>0</v>
      </c>
      <c r="I22" s="32">
        <f>E22*бжу!E38/100</f>
        <v>0.8230000000000001</v>
      </c>
      <c r="J22" s="32">
        <f>E22*бжу!G38/100</f>
        <v>0.84</v>
      </c>
      <c r="K22" s="32">
        <f>E22*бжу!F38/100</f>
        <v>3.44</v>
      </c>
      <c r="L22" s="5">
        <v>42</v>
      </c>
      <c r="M22" s="39">
        <f>L22*E22/1000</f>
        <v>0.42</v>
      </c>
    </row>
    <row r="23" spans="1:13" ht="45.75" customHeight="1">
      <c r="A23" s="163"/>
      <c r="B23" s="150"/>
      <c r="C23" s="150"/>
      <c r="D23" s="13" t="s">
        <v>16</v>
      </c>
      <c r="E23" s="5">
        <v>10</v>
      </c>
      <c r="F23" s="5">
        <v>8</v>
      </c>
      <c r="G23" s="32">
        <f>E23*бжу!C37/100</f>
        <v>0.13</v>
      </c>
      <c r="H23" s="32">
        <f>E23*бжу!D37/100</f>
        <v>0.008</v>
      </c>
      <c r="I23" s="32">
        <f>E23*бжу!E37/100</f>
        <v>0.672</v>
      </c>
      <c r="J23" s="32">
        <f>E23*бжу!G37/100</f>
        <v>0.4</v>
      </c>
      <c r="K23" s="32">
        <f>E23*бжу!F37/100</f>
        <v>2.72</v>
      </c>
      <c r="L23" s="5">
        <v>50</v>
      </c>
      <c r="M23" s="39">
        <f t="shared" si="0"/>
        <v>0.5</v>
      </c>
    </row>
    <row r="24" spans="1:13" ht="45.75" customHeight="1">
      <c r="A24" s="163"/>
      <c r="B24" s="150"/>
      <c r="C24" s="150"/>
      <c r="D24" s="13" t="s">
        <v>26</v>
      </c>
      <c r="E24" s="5">
        <v>5</v>
      </c>
      <c r="F24" s="5">
        <v>5</v>
      </c>
      <c r="G24" s="32">
        <f>E24*бжу!C5/100</f>
        <v>0.35</v>
      </c>
      <c r="H24" s="32">
        <f>E24*бжу!D5/100</f>
        <v>0.0495</v>
      </c>
      <c r="I24" s="32">
        <f>E24*бжу!E5/100</f>
        <v>3.554</v>
      </c>
      <c r="J24" s="32">
        <f>E24*бжу!G5/100</f>
        <v>0</v>
      </c>
      <c r="K24" s="32">
        <f>E24*бжу!F5/100</f>
        <v>16.35</v>
      </c>
      <c r="L24" s="5">
        <v>60</v>
      </c>
      <c r="M24" s="39">
        <f t="shared" si="0"/>
        <v>0.3</v>
      </c>
    </row>
    <row r="25" spans="1:13" ht="48.75" customHeight="1">
      <c r="A25" s="163"/>
      <c r="B25" s="150"/>
      <c r="C25" s="150"/>
      <c r="D25" s="13" t="s">
        <v>149</v>
      </c>
      <c r="E25" s="5">
        <v>4</v>
      </c>
      <c r="F25" s="5">
        <v>3.48</v>
      </c>
      <c r="G25" s="32">
        <f>E25*бжу!C12/100</f>
        <v>0.508</v>
      </c>
      <c r="H25" s="32">
        <f>E25*бжу!D12/100</f>
        <v>0.4004</v>
      </c>
      <c r="I25" s="32">
        <f>E25*бжу!E12/100</f>
        <v>0.024399999999999998</v>
      </c>
      <c r="J25" s="32">
        <f>E25*бжу!G12/100</f>
        <v>0</v>
      </c>
      <c r="K25" s="32">
        <f>E25*бжу!F12/100</f>
        <v>5.48</v>
      </c>
      <c r="L25" s="5">
        <v>300</v>
      </c>
      <c r="M25" s="39">
        <f t="shared" si="0"/>
        <v>1.2</v>
      </c>
    </row>
    <row r="26" spans="1:13" ht="45" customHeight="1">
      <c r="A26" s="164"/>
      <c r="B26" s="151"/>
      <c r="C26" s="151"/>
      <c r="D26" s="13" t="s">
        <v>131</v>
      </c>
      <c r="E26" s="5">
        <v>2</v>
      </c>
      <c r="F26" s="5">
        <v>2</v>
      </c>
      <c r="G26" s="32">
        <f>E26*бжу!C15/100</f>
        <v>0</v>
      </c>
      <c r="H26" s="32">
        <f>E26*бжу!D15/100</f>
        <v>1.9980000000000002</v>
      </c>
      <c r="I26" s="32">
        <f>E26*бжу!E15/100</f>
        <v>0</v>
      </c>
      <c r="J26" s="32">
        <f>E26*бжу!G15/100</f>
        <v>0</v>
      </c>
      <c r="K26" s="32">
        <f>E26*бжу!F15/100</f>
        <v>17.98</v>
      </c>
      <c r="L26" s="5">
        <v>157</v>
      </c>
      <c r="M26" s="39">
        <f t="shared" si="0"/>
        <v>0.314</v>
      </c>
    </row>
    <row r="27" spans="1:13" ht="45.75" customHeight="1">
      <c r="A27" s="141"/>
      <c r="B27" s="141"/>
      <c r="C27" s="141"/>
      <c r="D27" s="141"/>
      <c r="E27" s="141"/>
      <c r="F27" s="141"/>
      <c r="G27" s="118">
        <f>G20+G21+G22+G23+G24+G25+G26</f>
        <v>22.928</v>
      </c>
      <c r="H27" s="118">
        <f>H20+H21+H22+H23+H24+H25+H26</f>
        <v>6.6319</v>
      </c>
      <c r="I27" s="118">
        <f>I20+I21+I22+I23+I24+I25+I26</f>
        <v>10.0574</v>
      </c>
      <c r="J27" s="118">
        <f>J20+J21+J22+J23+J24+J25+J26</f>
        <v>7</v>
      </c>
      <c r="K27" s="118">
        <f>K20+K21+K22+K23+K24+K25+K26</f>
        <v>154.30999999999997</v>
      </c>
      <c r="L27" s="8"/>
      <c r="M27" s="37">
        <f>SUM(M20:M26)</f>
        <v>34.934000000000005</v>
      </c>
    </row>
    <row r="28" spans="1:13" ht="45.75" customHeight="1">
      <c r="A28" s="170" t="s">
        <v>81</v>
      </c>
      <c r="B28" s="165">
        <v>130</v>
      </c>
      <c r="C28" s="149">
        <v>290</v>
      </c>
      <c r="D28" s="105" t="s">
        <v>111</v>
      </c>
      <c r="E28" s="106">
        <v>45</v>
      </c>
      <c r="F28" s="6">
        <v>45</v>
      </c>
      <c r="G28" s="32">
        <f>E28*бжу!C24/100</f>
        <v>8.01</v>
      </c>
      <c r="H28" s="32">
        <f>E28*бжу!D24/100</f>
        <v>4.5</v>
      </c>
      <c r="I28" s="32">
        <f>E28*бжу!E24/100</f>
        <v>0</v>
      </c>
      <c r="J28" s="32">
        <f>E28*бжу!G24/100</f>
        <v>0</v>
      </c>
      <c r="K28" s="32">
        <f>E28*бжу!F24/100</f>
        <v>72.9</v>
      </c>
      <c r="L28" s="6">
        <v>506</v>
      </c>
      <c r="M28" s="39">
        <f aca="true" t="shared" si="1" ref="M28:M34">L28*E28/1000</f>
        <v>22.77</v>
      </c>
    </row>
    <row r="29" spans="1:13" ht="45.75" customHeight="1">
      <c r="A29" s="170"/>
      <c r="B29" s="165"/>
      <c r="C29" s="150"/>
      <c r="D29" s="13" t="s">
        <v>116</v>
      </c>
      <c r="E29" s="5">
        <v>14</v>
      </c>
      <c r="F29" s="5">
        <v>11.76</v>
      </c>
      <c r="G29" s="32">
        <f>E29*бжу!C38/100</f>
        <v>0.19599999999999998</v>
      </c>
      <c r="H29" s="32">
        <f>E29*бжу!D38/100</f>
        <v>0</v>
      </c>
      <c r="I29" s="32">
        <f>E29*бжу!E38/100</f>
        <v>1.1522</v>
      </c>
      <c r="J29" s="32">
        <f>E29*бжу!G38/100</f>
        <v>1.1760000000000002</v>
      </c>
      <c r="K29" s="32">
        <f>E29*бжу!F38/100</f>
        <v>4.816</v>
      </c>
      <c r="L29" s="5">
        <v>42</v>
      </c>
      <c r="M29" s="39">
        <f>L29*E29/1000</f>
        <v>0.588</v>
      </c>
    </row>
    <row r="30" spans="1:13" ht="45.75" customHeight="1">
      <c r="A30" s="170"/>
      <c r="B30" s="165"/>
      <c r="C30" s="150"/>
      <c r="D30" s="13" t="s">
        <v>30</v>
      </c>
      <c r="E30" s="5">
        <v>40</v>
      </c>
      <c r="F30" s="5">
        <v>32</v>
      </c>
      <c r="G30" s="32">
        <f>E30*бжу!C37/100</f>
        <v>0.52</v>
      </c>
      <c r="H30" s="32">
        <f>E30*бжу!D37/100</f>
        <v>0.032</v>
      </c>
      <c r="I30" s="32">
        <f>E30*бжу!E37/100</f>
        <v>2.688</v>
      </c>
      <c r="J30" s="32">
        <f>E30*бжу!G37/100</f>
        <v>1.6</v>
      </c>
      <c r="K30" s="32">
        <f>E30*бжу!F37/100</f>
        <v>10.88</v>
      </c>
      <c r="L30" s="5">
        <v>50</v>
      </c>
      <c r="M30" s="39">
        <f t="shared" si="1"/>
        <v>2</v>
      </c>
    </row>
    <row r="31" spans="1:13" ht="45.75" customHeight="1">
      <c r="A31" s="170"/>
      <c r="B31" s="165"/>
      <c r="C31" s="150"/>
      <c r="D31" s="13" t="s">
        <v>138</v>
      </c>
      <c r="E31" s="5">
        <v>55</v>
      </c>
      <c r="F31" s="5">
        <v>44</v>
      </c>
      <c r="G31" s="32">
        <f>E31*бжу!C40/100</f>
        <v>0.99</v>
      </c>
      <c r="H31" s="32">
        <f>E31*бжу!D40/100</f>
        <v>0.044000000000000004</v>
      </c>
      <c r="I31" s="32">
        <f>E31*бжу!E40/100</f>
        <v>2.508</v>
      </c>
      <c r="J31" s="32">
        <f>E31*бжу!G40/100</f>
        <v>19.8</v>
      </c>
      <c r="K31" s="32">
        <f>E31*бжу!F40/100</f>
        <v>11.88</v>
      </c>
      <c r="L31" s="5">
        <v>55</v>
      </c>
      <c r="M31" s="39">
        <f t="shared" si="1"/>
        <v>3.025</v>
      </c>
    </row>
    <row r="32" spans="1:13" ht="45.75" customHeight="1">
      <c r="A32" s="170"/>
      <c r="B32" s="165"/>
      <c r="C32" s="150"/>
      <c r="D32" s="13" t="s">
        <v>35</v>
      </c>
      <c r="E32" s="5">
        <v>46</v>
      </c>
      <c r="F32" s="5">
        <v>33.12</v>
      </c>
      <c r="G32" s="32">
        <f>E32*бжу!C36/100</f>
        <v>0.92</v>
      </c>
      <c r="H32" s="32">
        <f>E32*бжу!D36/100</f>
        <v>0.1334</v>
      </c>
      <c r="I32" s="32">
        <f>E32*бжу!E36/100</f>
        <v>5.731600000000001</v>
      </c>
      <c r="J32" s="32">
        <f>E32*бжу!G36/100</f>
        <v>6.624</v>
      </c>
      <c r="K32" s="32">
        <f>E32*бжу!F36/100</f>
        <v>26.496</v>
      </c>
      <c r="L32" s="5">
        <v>55</v>
      </c>
      <c r="M32" s="39">
        <f t="shared" si="1"/>
        <v>2.53</v>
      </c>
    </row>
    <row r="33" spans="1:13" ht="45.75" customHeight="1">
      <c r="A33" s="170"/>
      <c r="B33" s="165"/>
      <c r="C33" s="150"/>
      <c r="D33" s="13" t="s">
        <v>10</v>
      </c>
      <c r="E33" s="5">
        <v>3</v>
      </c>
      <c r="F33" s="6">
        <v>3</v>
      </c>
      <c r="G33" s="32">
        <f>E33*бжу!C14/100</f>
        <v>0.075</v>
      </c>
      <c r="H33" s="32">
        <f>E33*бжу!D14/100</f>
        <v>1.845</v>
      </c>
      <c r="I33" s="32">
        <f>E33*бжу!E14/100</f>
        <v>0.204</v>
      </c>
      <c r="J33" s="32">
        <f>E33*бжу!G14/100</f>
        <v>0</v>
      </c>
      <c r="K33" s="32">
        <f>E33*бжу!F14/100</f>
        <v>16.98</v>
      </c>
      <c r="L33" s="6">
        <v>500</v>
      </c>
      <c r="M33" s="39">
        <f t="shared" si="1"/>
        <v>1.5</v>
      </c>
    </row>
    <row r="34" spans="1:13" ht="45.75" customHeight="1">
      <c r="A34" s="170"/>
      <c r="B34" s="165"/>
      <c r="C34" s="151"/>
      <c r="D34" s="13" t="s">
        <v>131</v>
      </c>
      <c r="E34" s="5">
        <v>3</v>
      </c>
      <c r="F34" s="5">
        <v>3</v>
      </c>
      <c r="G34" s="32">
        <f>E34*бжу!C15/100</f>
        <v>0</v>
      </c>
      <c r="H34" s="32">
        <f>E34*бжу!D15/100</f>
        <v>2.9970000000000003</v>
      </c>
      <c r="I34" s="32">
        <f>E34*бжу!E15/100</f>
        <v>0</v>
      </c>
      <c r="J34" s="32">
        <f>E34*бжу!G15/100</f>
        <v>0</v>
      </c>
      <c r="K34" s="32">
        <f>E34*бжу!F15/100</f>
        <v>26.97</v>
      </c>
      <c r="L34" s="5">
        <v>157</v>
      </c>
      <c r="M34" s="39">
        <f t="shared" si="1"/>
        <v>0.471</v>
      </c>
    </row>
    <row r="35" spans="1:13" ht="45.75" customHeight="1">
      <c r="A35" s="141"/>
      <c r="B35" s="141"/>
      <c r="C35" s="141"/>
      <c r="D35" s="141"/>
      <c r="E35" s="141"/>
      <c r="F35" s="141"/>
      <c r="G35" s="118">
        <f>G28+G29+G30+G31+G32+G33+G34</f>
        <v>10.710999999999999</v>
      </c>
      <c r="H35" s="118">
        <f>H28+H29+H30+H31+H32+H33+H34</f>
        <v>9.5514</v>
      </c>
      <c r="I35" s="118">
        <f>I28+I29+I30+I31+I32+I33+I34</f>
        <v>12.283800000000003</v>
      </c>
      <c r="J35" s="118">
        <f>J28+J29+J30+J31+J32+J33+J34</f>
        <v>29.2</v>
      </c>
      <c r="K35" s="118">
        <f>K28+K29+K30+K31+K32+K33+K34</f>
        <v>170.922</v>
      </c>
      <c r="L35" s="8"/>
      <c r="M35" s="37">
        <f>SUM(M28:M34)</f>
        <v>32.88399999999999</v>
      </c>
    </row>
    <row r="36" spans="1:13" ht="45.75" customHeight="1">
      <c r="A36" s="191" t="s">
        <v>82</v>
      </c>
      <c r="B36" s="147">
        <v>150</v>
      </c>
      <c r="C36" s="189">
        <v>393</v>
      </c>
      <c r="D36" s="9" t="s">
        <v>57</v>
      </c>
      <c r="E36" s="7">
        <v>5</v>
      </c>
      <c r="F36" s="7">
        <v>5</v>
      </c>
      <c r="G36" s="32">
        <f>E36*бжу!C35/100</f>
        <v>0</v>
      </c>
      <c r="H36" s="32">
        <f>E36*бжу!D35/100</f>
        <v>0.22</v>
      </c>
      <c r="I36" s="32">
        <f>E36*бжу!E35/100</f>
        <v>0.31</v>
      </c>
      <c r="J36" s="32">
        <f>E36*бжу!G35/100</f>
        <v>0.4</v>
      </c>
      <c r="K36" s="32">
        <f>E36*бжу!F35/100</f>
        <v>13.95</v>
      </c>
      <c r="L36" s="6">
        <v>390</v>
      </c>
      <c r="M36" s="39">
        <f>L36*E36/1000</f>
        <v>1.95</v>
      </c>
    </row>
    <row r="37" spans="1:13" ht="45.75" customHeight="1">
      <c r="A37" s="191"/>
      <c r="B37" s="147"/>
      <c r="C37" s="189"/>
      <c r="D37" s="9" t="s">
        <v>51</v>
      </c>
      <c r="E37" s="7">
        <v>5</v>
      </c>
      <c r="F37" s="7">
        <v>5</v>
      </c>
      <c r="G37" s="32">
        <f>E37*бжу!C30/100</f>
        <v>0.02</v>
      </c>
      <c r="H37" s="32">
        <f>E37*бжу!D30/100</f>
        <v>0.0175</v>
      </c>
      <c r="I37" s="32">
        <f>E37*бжу!E30/100</f>
        <v>0.4575</v>
      </c>
      <c r="J37" s="32">
        <f>E37*бжу!G30/100</f>
        <v>7.26</v>
      </c>
      <c r="K37" s="32">
        <f>E37*бжу!F30/100</f>
        <v>1.98</v>
      </c>
      <c r="L37" s="6">
        <v>128</v>
      </c>
      <c r="M37" s="39">
        <f>L37*E37/1000</f>
        <v>0.64</v>
      </c>
    </row>
    <row r="38" spans="1:13" ht="45.75" customHeight="1">
      <c r="A38" s="191"/>
      <c r="B38" s="147"/>
      <c r="C38" s="189"/>
      <c r="D38" s="9" t="s">
        <v>130</v>
      </c>
      <c r="E38" s="5">
        <v>5</v>
      </c>
      <c r="F38" s="5">
        <v>5</v>
      </c>
      <c r="G38" s="32">
        <f>E38*бжу!C19/100</f>
        <v>0</v>
      </c>
      <c r="H38" s="32">
        <f>E38*бжу!D19/100</f>
        <v>0</v>
      </c>
      <c r="I38" s="32">
        <f>E38*бжу!E19/100</f>
        <v>4.99</v>
      </c>
      <c r="J38" s="32">
        <f>E38*бжу!G19/100</f>
        <v>0</v>
      </c>
      <c r="K38" s="32">
        <f>E38*бжу!F19/100</f>
        <v>18.95</v>
      </c>
      <c r="L38" s="6">
        <v>60</v>
      </c>
      <c r="M38" s="39">
        <f>L38*E38/1000</f>
        <v>0.3</v>
      </c>
    </row>
    <row r="39" spans="1:13" ht="45.75" customHeight="1">
      <c r="A39" s="154"/>
      <c r="B39" s="155"/>
      <c r="C39" s="155"/>
      <c r="D39" s="156"/>
      <c r="E39" s="11"/>
      <c r="F39" s="11"/>
      <c r="G39" s="118">
        <f>G36+G37+G38</f>
        <v>0.02</v>
      </c>
      <c r="H39" s="118">
        <f>H36+H37+H38</f>
        <v>0.2375</v>
      </c>
      <c r="I39" s="118">
        <f>I36+I37+I38</f>
        <v>5.7575</v>
      </c>
      <c r="J39" s="118">
        <f>J36+J37+J38</f>
        <v>7.66</v>
      </c>
      <c r="K39" s="118">
        <f>K36+K37+K38</f>
        <v>34.879999999999995</v>
      </c>
      <c r="L39" s="8"/>
      <c r="M39" s="37">
        <f>SUM(M36:M38)</f>
        <v>2.8899999999999997</v>
      </c>
    </row>
    <row r="40" spans="1:13" ht="45.75" customHeight="1">
      <c r="A40" s="18" t="s">
        <v>31</v>
      </c>
      <c r="B40" s="15">
        <v>25</v>
      </c>
      <c r="C40" s="15"/>
      <c r="D40" s="14" t="s">
        <v>18</v>
      </c>
      <c r="E40" s="6">
        <v>25</v>
      </c>
      <c r="F40" s="6">
        <v>25</v>
      </c>
      <c r="G40" s="118">
        <f>E40*бжу!C23/100</f>
        <v>1.65</v>
      </c>
      <c r="H40" s="118">
        <f>E40*бжу!D23/100</f>
        <v>0.3</v>
      </c>
      <c r="I40" s="118">
        <f>E40*бжу!E23/100</f>
        <v>8.825</v>
      </c>
      <c r="J40" s="118">
        <f>E40*бжу!G23/100</f>
        <v>0</v>
      </c>
      <c r="K40" s="118">
        <f>E40*бжу!F23/100</f>
        <v>45.25</v>
      </c>
      <c r="L40" s="6">
        <v>62</v>
      </c>
      <c r="M40" s="40">
        <f>L40*E40/1000</f>
        <v>1.55</v>
      </c>
    </row>
    <row r="41" spans="1:13" ht="45.75" customHeight="1">
      <c r="A41" s="153" t="s">
        <v>21</v>
      </c>
      <c r="B41" s="153"/>
      <c r="C41" s="153"/>
      <c r="D41" s="153"/>
      <c r="E41" s="153"/>
      <c r="F41" s="153"/>
      <c r="G41" s="119">
        <f>G27+G35+G39+G40</f>
        <v>35.309</v>
      </c>
      <c r="H41" s="119">
        <f>H27+H35+H39+H40</f>
        <v>16.7208</v>
      </c>
      <c r="I41" s="119">
        <f>I27+I35+I39+I40</f>
        <v>36.9237</v>
      </c>
      <c r="J41" s="119">
        <f>J27+J35+J39+J40</f>
        <v>43.86</v>
      </c>
      <c r="K41" s="119">
        <f>K27+K35+K39+K40</f>
        <v>405.36199999999997</v>
      </c>
      <c r="L41" s="94"/>
      <c r="M41" s="75">
        <f>M27+M35+M39+M40</f>
        <v>72.258</v>
      </c>
    </row>
    <row r="42" spans="1:13" ht="45.75" customHeight="1">
      <c r="A42" s="144" t="s">
        <v>19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</row>
    <row r="43" spans="1:13" ht="45.75" customHeight="1">
      <c r="A43" s="174" t="s">
        <v>118</v>
      </c>
      <c r="B43" s="165">
        <v>80</v>
      </c>
      <c r="C43" s="165" t="s">
        <v>148</v>
      </c>
      <c r="D43" s="14" t="s">
        <v>20</v>
      </c>
      <c r="E43" s="6">
        <v>28</v>
      </c>
      <c r="F43" s="6">
        <v>28</v>
      </c>
      <c r="G43" s="32">
        <f>E43*бжу!C21/100</f>
        <v>2.8840000000000003</v>
      </c>
      <c r="H43" s="32">
        <f>E43*бжу!D21/100</f>
        <v>0.30800000000000005</v>
      </c>
      <c r="I43" s="32">
        <f>E43*бжу!E21/100</f>
        <v>19.32</v>
      </c>
      <c r="J43" s="32">
        <f>E43*бжу!G21/100</f>
        <v>0</v>
      </c>
      <c r="K43" s="32">
        <f>E43*бжу!F21/100</f>
        <v>93.52</v>
      </c>
      <c r="L43" s="6">
        <v>40</v>
      </c>
      <c r="M43" s="39">
        <f aca="true" t="shared" si="2" ref="M43:M51">L43*E43/1000</f>
        <v>1.12</v>
      </c>
    </row>
    <row r="44" spans="1:13" ht="45.75" customHeight="1">
      <c r="A44" s="174"/>
      <c r="B44" s="165"/>
      <c r="C44" s="165"/>
      <c r="D44" s="14" t="s">
        <v>133</v>
      </c>
      <c r="E44" s="6">
        <v>5</v>
      </c>
      <c r="F44" s="6">
        <v>4.35</v>
      </c>
      <c r="G44" s="32">
        <f>E44*бжу!C12/100</f>
        <v>0.635</v>
      </c>
      <c r="H44" s="32">
        <f>E44*бжу!D12/100</f>
        <v>0.5005</v>
      </c>
      <c r="I44" s="32">
        <f>E44*бжу!E12/100</f>
        <v>0.0305</v>
      </c>
      <c r="J44" s="32">
        <f>E44*бжу!G12/100</f>
        <v>0</v>
      </c>
      <c r="K44" s="32">
        <f>E44*бжу!F12/100</f>
        <v>6.85</v>
      </c>
      <c r="L44" s="6">
        <v>300</v>
      </c>
      <c r="M44" s="39">
        <f>L44*E44/1000</f>
        <v>1.5</v>
      </c>
    </row>
    <row r="45" spans="1:13" ht="45.75" customHeight="1">
      <c r="A45" s="174"/>
      <c r="B45" s="165"/>
      <c r="C45" s="165"/>
      <c r="D45" s="14" t="s">
        <v>29</v>
      </c>
      <c r="E45" s="6">
        <v>10</v>
      </c>
      <c r="F45" s="6">
        <v>10</v>
      </c>
      <c r="G45" s="32">
        <f>E45*бжу!C17/100</f>
        <v>0.28</v>
      </c>
      <c r="H45" s="32">
        <f>E45*бжу!D17/100</f>
        <v>0.32</v>
      </c>
      <c r="I45" s="32">
        <f>E45*бжу!E17/100</f>
        <v>0.94</v>
      </c>
      <c r="J45" s="32">
        <f>E45*бжу!G17/100</f>
        <v>0.13</v>
      </c>
      <c r="K45" s="32">
        <f>E45*бжу!F17/100</f>
        <v>5.8</v>
      </c>
      <c r="L45" s="6">
        <v>46</v>
      </c>
      <c r="M45" s="39">
        <f t="shared" si="2"/>
        <v>0.46</v>
      </c>
    </row>
    <row r="46" spans="1:13" ht="45.75" customHeight="1">
      <c r="A46" s="174"/>
      <c r="B46" s="165"/>
      <c r="C46" s="165"/>
      <c r="D46" s="14" t="s">
        <v>131</v>
      </c>
      <c r="E46" s="6">
        <v>4</v>
      </c>
      <c r="F46" s="6">
        <v>4</v>
      </c>
      <c r="G46" s="32">
        <f>E46*бжу!C15/100</f>
        <v>0</v>
      </c>
      <c r="H46" s="32">
        <f>E46*бжу!D15/100</f>
        <v>3.9960000000000004</v>
      </c>
      <c r="I46" s="32">
        <f>E46*бжу!E15/100</f>
        <v>0</v>
      </c>
      <c r="J46" s="32">
        <f>E46*бжу!G15/100</f>
        <v>0</v>
      </c>
      <c r="K46" s="32">
        <f>E46*бжу!F15/100</f>
        <v>35.96</v>
      </c>
      <c r="L46" s="6">
        <v>157</v>
      </c>
      <c r="M46" s="39">
        <f t="shared" si="2"/>
        <v>0.628</v>
      </c>
    </row>
    <row r="47" spans="1:13" ht="45.75" customHeight="1">
      <c r="A47" s="174"/>
      <c r="B47" s="165"/>
      <c r="C47" s="165"/>
      <c r="D47" s="14" t="s">
        <v>110</v>
      </c>
      <c r="E47" s="5">
        <v>12</v>
      </c>
      <c r="F47" s="5">
        <v>12</v>
      </c>
      <c r="G47" s="32">
        <f>E47*бжу!C8/100</f>
        <v>1.38</v>
      </c>
      <c r="H47" s="32">
        <f>E47*бжу!D8/100</f>
        <v>0.3924</v>
      </c>
      <c r="I47" s="32">
        <f>E47*бжу!E8/100</f>
        <v>7.9824</v>
      </c>
      <c r="J47" s="32">
        <f>E47*бжу!G8/100</f>
        <v>0</v>
      </c>
      <c r="K47" s="32">
        <f>E47*бжу!F8/100</f>
        <v>41.4</v>
      </c>
      <c r="L47" s="5">
        <v>42</v>
      </c>
      <c r="M47" s="39">
        <f t="shared" si="2"/>
        <v>0.504</v>
      </c>
    </row>
    <row r="48" spans="1:13" ht="45.75" customHeight="1">
      <c r="A48" s="174"/>
      <c r="B48" s="165"/>
      <c r="C48" s="165"/>
      <c r="D48" s="14" t="s">
        <v>26</v>
      </c>
      <c r="E48" s="5">
        <v>6</v>
      </c>
      <c r="F48" s="5">
        <v>6</v>
      </c>
      <c r="G48" s="32">
        <f>E48*бжу!C5/100</f>
        <v>0.42</v>
      </c>
      <c r="H48" s="32">
        <f>E48*бжу!D5/100</f>
        <v>0.059399999999999994</v>
      </c>
      <c r="I48" s="32">
        <f>E48*бжу!E5/100</f>
        <v>4.2648</v>
      </c>
      <c r="J48" s="32">
        <f>E48*бжу!F5/100</f>
        <v>19.62</v>
      </c>
      <c r="K48" s="32">
        <f>E48*бжу!G5/100</f>
        <v>0</v>
      </c>
      <c r="L48" s="5">
        <v>60</v>
      </c>
      <c r="M48" s="39">
        <f t="shared" si="2"/>
        <v>0.36</v>
      </c>
    </row>
    <row r="49" spans="1:13" ht="45.75" customHeight="1">
      <c r="A49" s="174"/>
      <c r="B49" s="165"/>
      <c r="C49" s="165"/>
      <c r="D49" s="14" t="s">
        <v>29</v>
      </c>
      <c r="E49" s="5">
        <v>32</v>
      </c>
      <c r="F49" s="5">
        <v>32</v>
      </c>
      <c r="G49" s="32">
        <f>E49*бжу!C17/100</f>
        <v>0.8959999999999999</v>
      </c>
      <c r="H49" s="32">
        <f>E49*бжу!D17/100</f>
        <v>1.024</v>
      </c>
      <c r="I49" s="32">
        <f>E49*бжу!E17/100</f>
        <v>3.008</v>
      </c>
      <c r="J49" s="32">
        <f>E49*бжу!G17/100</f>
        <v>0.41600000000000004</v>
      </c>
      <c r="K49" s="32">
        <f>E49*бжу!F17/100</f>
        <v>18.56</v>
      </c>
      <c r="L49" s="5">
        <v>46</v>
      </c>
      <c r="M49" s="39">
        <f t="shared" si="2"/>
        <v>1.472</v>
      </c>
    </row>
    <row r="50" spans="1:13" ht="45.75" customHeight="1">
      <c r="A50" s="174"/>
      <c r="B50" s="165"/>
      <c r="C50" s="165"/>
      <c r="D50" s="14" t="s">
        <v>130</v>
      </c>
      <c r="E50" s="22">
        <v>2</v>
      </c>
      <c r="F50" s="5">
        <v>2</v>
      </c>
      <c r="G50" s="32">
        <f>E50*бжу!C19/100</f>
        <v>0</v>
      </c>
      <c r="H50" s="32">
        <f>E50*бжу!D19/100</f>
        <v>0</v>
      </c>
      <c r="I50" s="32">
        <f>E50*бжу!E19/100</f>
        <v>1.996</v>
      </c>
      <c r="J50" s="32">
        <f>E50*бжу!G19/100</f>
        <v>0</v>
      </c>
      <c r="K50" s="32">
        <f>E50*бжу!F19/100</f>
        <v>7.58</v>
      </c>
      <c r="L50" s="5">
        <v>60</v>
      </c>
      <c r="M50" s="39">
        <f t="shared" si="2"/>
        <v>0.12</v>
      </c>
    </row>
    <row r="51" spans="1:13" ht="45.75" customHeight="1">
      <c r="A51" s="174"/>
      <c r="B51" s="165"/>
      <c r="C51" s="165"/>
      <c r="D51" s="13" t="s">
        <v>10</v>
      </c>
      <c r="E51" s="6">
        <v>6</v>
      </c>
      <c r="F51" s="6">
        <v>6</v>
      </c>
      <c r="G51" s="32">
        <f>E51*бжу!C14/100</f>
        <v>0.15</v>
      </c>
      <c r="H51" s="32">
        <f>E51*бжу!D14/100</f>
        <v>3.69</v>
      </c>
      <c r="I51" s="32">
        <f>E51*бжу!E14/100</f>
        <v>0.408</v>
      </c>
      <c r="J51" s="32">
        <f>E51*бжу!G14/100</f>
        <v>0</v>
      </c>
      <c r="K51" s="32">
        <f>E51*бжу!F14/100</f>
        <v>33.96</v>
      </c>
      <c r="L51" s="6">
        <v>500</v>
      </c>
      <c r="M51" s="60">
        <f t="shared" si="2"/>
        <v>3</v>
      </c>
    </row>
    <row r="52" spans="1:13" ht="45.75" customHeight="1">
      <c r="A52" s="141"/>
      <c r="B52" s="141"/>
      <c r="C52" s="141"/>
      <c r="D52" s="141"/>
      <c r="E52" s="141"/>
      <c r="F52" s="141"/>
      <c r="G52" s="118">
        <f>G43+G44+G45+G46+G47+G49+G50+G51</f>
        <v>6.2250000000000005</v>
      </c>
      <c r="H52" s="118">
        <f>H43+H44+H45+H46+H47+H49+H50+H51</f>
        <v>10.2309</v>
      </c>
      <c r="I52" s="118">
        <f>I43+I44+I45+I46+I47+I49+I50+I51</f>
        <v>33.6849</v>
      </c>
      <c r="J52" s="118">
        <f>J43+J44+J45+J46+J47+J49+J50+J51</f>
        <v>0.546</v>
      </c>
      <c r="K52" s="118">
        <f>K43+K44+K45+K46+K47+K49+K50+K51</f>
        <v>243.63000000000002</v>
      </c>
      <c r="L52" s="8"/>
      <c r="M52" s="37">
        <f>SUM(M43:M51)</f>
        <v>9.164000000000001</v>
      </c>
    </row>
    <row r="53" spans="1:13" ht="45.75" customHeight="1">
      <c r="A53" s="133" t="s">
        <v>34</v>
      </c>
      <c r="B53" s="165">
        <v>150</v>
      </c>
      <c r="C53" s="165">
        <v>413</v>
      </c>
      <c r="D53" s="14" t="s">
        <v>129</v>
      </c>
      <c r="E53" s="6">
        <v>1</v>
      </c>
      <c r="F53" s="6">
        <v>1</v>
      </c>
      <c r="G53" s="32">
        <f>E53*бжу!C27/100</f>
        <v>0.2</v>
      </c>
      <c r="H53" s="32">
        <f>E53*бжу!D27/100</f>
        <v>0.051</v>
      </c>
      <c r="I53" s="32">
        <f>E53*бжу!E27/100</f>
        <v>0.15</v>
      </c>
      <c r="J53" s="32">
        <f>E53*бжу!G27/100</f>
        <v>0.1</v>
      </c>
      <c r="K53" s="32">
        <f>E53*бжу!F27/100</f>
        <v>0</v>
      </c>
      <c r="L53" s="6">
        <v>555</v>
      </c>
      <c r="M53" s="39">
        <f>L53*E53/1000</f>
        <v>0.555</v>
      </c>
    </row>
    <row r="54" spans="1:13" ht="45.75" customHeight="1">
      <c r="A54" s="133"/>
      <c r="B54" s="165"/>
      <c r="C54" s="165"/>
      <c r="D54" s="13" t="s">
        <v>29</v>
      </c>
      <c r="E54" s="6">
        <v>100</v>
      </c>
      <c r="F54" s="6">
        <v>100</v>
      </c>
      <c r="G54" s="32">
        <f>E54*бжу!C17/100</f>
        <v>2.8</v>
      </c>
      <c r="H54" s="32">
        <f>E54*бжу!D17/100</f>
        <v>3.2</v>
      </c>
      <c r="I54" s="32">
        <f>E54*бжу!E17/100</f>
        <v>9.4</v>
      </c>
      <c r="J54" s="32">
        <f>E54*бжу!G17/100</f>
        <v>1.3</v>
      </c>
      <c r="K54" s="32">
        <f>E54*бжу!F17/100</f>
        <v>58</v>
      </c>
      <c r="L54" s="7">
        <v>46</v>
      </c>
      <c r="M54" s="39">
        <f>L54*E54/1000</f>
        <v>4.6</v>
      </c>
    </row>
    <row r="55" spans="1:13" s="3" customFormat="1" ht="51.75" customHeight="1">
      <c r="A55" s="133"/>
      <c r="B55" s="165"/>
      <c r="C55" s="165"/>
      <c r="D55" s="14" t="s">
        <v>130</v>
      </c>
      <c r="E55" s="5">
        <v>6</v>
      </c>
      <c r="F55" s="5">
        <v>6</v>
      </c>
      <c r="G55" s="32">
        <f>E55*бжу!C19/100</f>
        <v>0</v>
      </c>
      <c r="H55" s="32">
        <f>E55*бжу!D19/100</f>
        <v>0</v>
      </c>
      <c r="I55" s="32">
        <f>E55*бжу!E19/100</f>
        <v>5.9879999999999995</v>
      </c>
      <c r="J55" s="32">
        <f>E55*бжу!G19/100</f>
        <v>0</v>
      </c>
      <c r="K55" s="32">
        <f>E55*бжу!F19/100</f>
        <v>22.74</v>
      </c>
      <c r="L55" s="5">
        <v>60</v>
      </c>
      <c r="M55" s="39">
        <f>L55*E55/1000</f>
        <v>0.36</v>
      </c>
    </row>
    <row r="56" spans="1:13" ht="45.75" customHeight="1">
      <c r="A56" s="141"/>
      <c r="B56" s="141"/>
      <c r="C56" s="141"/>
      <c r="D56" s="141"/>
      <c r="E56" s="141"/>
      <c r="F56" s="141"/>
      <c r="G56" s="118">
        <f>G53+G54+G55</f>
        <v>3</v>
      </c>
      <c r="H56" s="118">
        <f>H53+H54+H55</f>
        <v>3.2510000000000003</v>
      </c>
      <c r="I56" s="118">
        <f>I53+I54+I55</f>
        <v>15.538</v>
      </c>
      <c r="J56" s="118">
        <f>J53+J54+J55</f>
        <v>1.4000000000000001</v>
      </c>
      <c r="K56" s="118">
        <f>K53+K54+K55</f>
        <v>80.74</v>
      </c>
      <c r="L56" s="8"/>
      <c r="M56" s="37">
        <f>SUM(M53:M55)</f>
        <v>5.515</v>
      </c>
    </row>
    <row r="57" spans="1:13" ht="45.75" customHeight="1">
      <c r="A57" s="153" t="s">
        <v>23</v>
      </c>
      <c r="B57" s="153"/>
      <c r="C57" s="153"/>
      <c r="D57" s="153"/>
      <c r="E57" s="153"/>
      <c r="F57" s="153"/>
      <c r="G57" s="119">
        <f>G52+G56</f>
        <v>9.225000000000001</v>
      </c>
      <c r="H57" s="119">
        <f>H52+H56</f>
        <v>13.4819</v>
      </c>
      <c r="I57" s="119">
        <f>I52+I56</f>
        <v>49.222899999999996</v>
      </c>
      <c r="J57" s="119">
        <f>J52+J56</f>
        <v>1.9460000000000002</v>
      </c>
      <c r="K57" s="119">
        <f>K52+K56</f>
        <v>324.37</v>
      </c>
      <c r="L57" s="94"/>
      <c r="M57" s="75">
        <f>M52+M56</f>
        <v>14.679000000000002</v>
      </c>
    </row>
    <row r="58" spans="1:13" ht="39.75" customHeight="1">
      <c r="A58" s="121" t="s">
        <v>85</v>
      </c>
      <c r="B58" s="110">
        <v>3</v>
      </c>
      <c r="C58" s="110"/>
      <c r="D58" s="113" t="s">
        <v>84</v>
      </c>
      <c r="E58" s="93">
        <v>3</v>
      </c>
      <c r="F58" s="93">
        <v>3</v>
      </c>
      <c r="G58" s="110"/>
      <c r="H58" s="110"/>
      <c r="I58" s="110"/>
      <c r="J58" s="110"/>
      <c r="K58" s="110"/>
      <c r="L58" s="93">
        <v>10.3</v>
      </c>
      <c r="M58" s="75">
        <f>E58*L58/1000</f>
        <v>0.030900000000000004</v>
      </c>
    </row>
    <row r="59" spans="1:13" ht="45.75" customHeight="1">
      <c r="A59" s="152" t="s">
        <v>24</v>
      </c>
      <c r="B59" s="152"/>
      <c r="C59" s="152"/>
      <c r="D59" s="152"/>
      <c r="E59" s="152"/>
      <c r="F59" s="152"/>
      <c r="G59" s="86">
        <f>G16+G18+G41+G57</f>
        <v>55.514</v>
      </c>
      <c r="H59" s="86">
        <f>H16+H18+H41+H57</f>
        <v>43.7402</v>
      </c>
      <c r="I59" s="86">
        <f>I16+I18+I41+I57</f>
        <v>125.19509999999998</v>
      </c>
      <c r="J59" s="86">
        <f>J16+J18+J41+J57</f>
        <v>155.48100000000002</v>
      </c>
      <c r="K59" s="86">
        <f>K16+K18+K41+K57</f>
        <v>1036.0520000000001</v>
      </c>
      <c r="L59" s="95"/>
      <c r="M59" s="77">
        <f>M16+M41+M57+M18+M58</f>
        <v>119.8279</v>
      </c>
    </row>
  </sheetData>
  <sheetProtection/>
  <mergeCells count="40">
    <mergeCell ref="B13:B14"/>
    <mergeCell ref="A15:F15"/>
    <mergeCell ref="B53:B55"/>
    <mergeCell ref="A52:F52"/>
    <mergeCell ref="A43:A51"/>
    <mergeCell ref="A1:K1"/>
    <mergeCell ref="A4:K4"/>
    <mergeCell ref="A16:F16"/>
    <mergeCell ref="A13:A14"/>
    <mergeCell ref="A5:A8"/>
    <mergeCell ref="B5:B8"/>
    <mergeCell ref="C5:C8"/>
    <mergeCell ref="A53:A55"/>
    <mergeCell ref="A41:F41"/>
    <mergeCell ref="A36:A38"/>
    <mergeCell ref="A35:F35"/>
    <mergeCell ref="A27:F27"/>
    <mergeCell ref="A19:M19"/>
    <mergeCell ref="B20:B26"/>
    <mergeCell ref="A28:A34"/>
    <mergeCell ref="A59:F59"/>
    <mergeCell ref="B43:B51"/>
    <mergeCell ref="A57:F57"/>
    <mergeCell ref="A56:F56"/>
    <mergeCell ref="C53:C55"/>
    <mergeCell ref="A9:A11"/>
    <mergeCell ref="B9:B11"/>
    <mergeCell ref="C9:C11"/>
    <mergeCell ref="A12:F12"/>
    <mergeCell ref="B36:B38"/>
    <mergeCell ref="C28:C34"/>
    <mergeCell ref="C13:C14"/>
    <mergeCell ref="A39:D39"/>
    <mergeCell ref="B28:B34"/>
    <mergeCell ref="C20:C26"/>
    <mergeCell ref="C43:C51"/>
    <mergeCell ref="A17:K17"/>
    <mergeCell ref="A20:A26"/>
    <mergeCell ref="C36:C38"/>
    <mergeCell ref="A42:M42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33" zoomScaleNormal="33" zoomScaleSheetLayoutView="30" zoomScalePageLayoutView="40" workbookViewId="0" topLeftCell="A1">
      <selection activeCell="L35" sqref="L35"/>
    </sheetView>
  </sheetViews>
  <sheetFormatPr defaultColWidth="9.140625" defaultRowHeight="15"/>
  <cols>
    <col min="1" max="1" width="71.28125" style="61" customWidth="1"/>
    <col min="2" max="2" width="29.140625" style="61" customWidth="1"/>
    <col min="3" max="3" width="35.140625" style="61" customWidth="1"/>
    <col min="4" max="4" width="66.7109375" style="63" customWidth="1"/>
    <col min="5" max="6" width="24.57421875" style="64" customWidth="1"/>
    <col min="7" max="7" width="23.421875" style="64" customWidth="1"/>
    <col min="8" max="8" width="24.7109375" style="64" customWidth="1"/>
    <col min="9" max="10" width="23.00390625" style="64" customWidth="1"/>
    <col min="11" max="11" width="34.8515625" style="64" customWidth="1"/>
    <col min="12" max="12" width="25.57421875" style="64" customWidth="1"/>
    <col min="13" max="13" width="23.7109375" style="63" customWidth="1"/>
    <col min="14" max="14" width="9.140625" style="2" customWidth="1"/>
  </cols>
  <sheetData>
    <row r="1" spans="2:13" ht="36">
      <c r="B1" s="67"/>
      <c r="C1" s="67"/>
      <c r="D1" s="65" t="s">
        <v>41</v>
      </c>
      <c r="E1" s="4"/>
      <c r="F1" s="4"/>
      <c r="G1" s="4"/>
      <c r="H1" s="4"/>
      <c r="I1" s="4"/>
      <c r="J1" s="4"/>
      <c r="K1" s="65" t="s">
        <v>128</v>
      </c>
      <c r="L1" s="65"/>
      <c r="M1" s="35"/>
    </row>
    <row r="2" spans="2:13" ht="36">
      <c r="B2" s="66" t="s">
        <v>37</v>
      </c>
      <c r="C2" s="66"/>
      <c r="D2" s="54"/>
      <c r="E2" s="4"/>
      <c r="F2" s="4"/>
      <c r="G2" s="4"/>
      <c r="H2" s="4"/>
      <c r="I2" s="4"/>
      <c r="J2" s="4"/>
      <c r="K2" s="4"/>
      <c r="L2" s="4"/>
      <c r="M2" s="21"/>
    </row>
    <row r="3" spans="1:13" ht="108.75" customHeight="1">
      <c r="A3" s="15" t="s">
        <v>86</v>
      </c>
      <c r="B3" s="15" t="s">
        <v>0</v>
      </c>
      <c r="C3" s="12" t="s">
        <v>59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58</v>
      </c>
      <c r="K3" s="12" t="s">
        <v>7</v>
      </c>
      <c r="L3" s="12" t="s">
        <v>54</v>
      </c>
      <c r="M3" s="111" t="s">
        <v>87</v>
      </c>
    </row>
    <row r="4" spans="1:13" ht="48" customHeight="1">
      <c r="A4" s="172" t="s">
        <v>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8"/>
      <c r="M4" s="9"/>
    </row>
    <row r="5" spans="1:14" ht="39.75" customHeight="1">
      <c r="A5" s="162" t="s">
        <v>75</v>
      </c>
      <c r="B5" s="165">
        <v>120</v>
      </c>
      <c r="C5" s="165">
        <v>229</v>
      </c>
      <c r="D5" s="17" t="s">
        <v>141</v>
      </c>
      <c r="E5" s="52">
        <v>60</v>
      </c>
      <c r="F5" s="16">
        <v>52.2</v>
      </c>
      <c r="G5" s="32">
        <f>E5*бжу!C12/100</f>
        <v>7.62</v>
      </c>
      <c r="H5" s="32">
        <f>E5*бжу!D12/100</f>
        <v>6.006</v>
      </c>
      <c r="I5" s="32">
        <f>E5*бжу!E12/100</f>
        <v>0.366</v>
      </c>
      <c r="J5" s="32">
        <f>E5*бжу!G12/100</f>
        <v>0</v>
      </c>
      <c r="K5" s="32">
        <f>E5*бжу!F12/100</f>
        <v>82.2</v>
      </c>
      <c r="L5" s="16">
        <v>300</v>
      </c>
      <c r="M5" s="43">
        <f>L5*E5/1000</f>
        <v>18</v>
      </c>
      <c r="N5"/>
    </row>
    <row r="6" spans="1:14" ht="39.75" customHeight="1">
      <c r="A6" s="163"/>
      <c r="B6" s="165"/>
      <c r="C6" s="165"/>
      <c r="D6" s="17" t="s">
        <v>17</v>
      </c>
      <c r="E6" s="16">
        <v>50</v>
      </c>
      <c r="F6" s="16">
        <v>50</v>
      </c>
      <c r="G6" s="32">
        <f>E6*бжу!C17/100</f>
        <v>1.4</v>
      </c>
      <c r="H6" s="32">
        <f>E6*бжу!D17/100</f>
        <v>1.6</v>
      </c>
      <c r="I6" s="32">
        <f>E6*бжу!E17/100</f>
        <v>4.7</v>
      </c>
      <c r="J6" s="32">
        <f>E6*бжу!G17/100</f>
        <v>0.65</v>
      </c>
      <c r="K6" s="32">
        <f>E6*бжу!F17/100</f>
        <v>29</v>
      </c>
      <c r="L6" s="16">
        <v>46</v>
      </c>
      <c r="M6" s="43">
        <f>L6*E6/1000</f>
        <v>2.3</v>
      </c>
      <c r="N6"/>
    </row>
    <row r="7" spans="1:14" ht="39.75" customHeight="1">
      <c r="A7" s="163"/>
      <c r="B7" s="165"/>
      <c r="C7" s="165"/>
      <c r="D7" s="17" t="s">
        <v>10</v>
      </c>
      <c r="E7" s="16">
        <v>3</v>
      </c>
      <c r="F7" s="16">
        <v>3</v>
      </c>
      <c r="G7" s="32">
        <f>E7*бжу!C14/100</f>
        <v>0.075</v>
      </c>
      <c r="H7" s="32">
        <f>E7*бжу!D14/100</f>
        <v>1.845</v>
      </c>
      <c r="I7" s="32">
        <f>E7*бжу!E14/100</f>
        <v>0.204</v>
      </c>
      <c r="J7" s="32">
        <f>E7*бжу!G14/100</f>
        <v>0</v>
      </c>
      <c r="K7" s="32">
        <f>E7*бжу!F14/100</f>
        <v>16.98</v>
      </c>
      <c r="L7" s="16">
        <v>500</v>
      </c>
      <c r="M7" s="43">
        <f>L7*E7/1000</f>
        <v>1.5</v>
      </c>
      <c r="N7"/>
    </row>
    <row r="8" spans="1:13" ht="48" customHeight="1">
      <c r="A8" s="141"/>
      <c r="B8" s="141"/>
      <c r="C8" s="141"/>
      <c r="D8" s="141"/>
      <c r="E8" s="141"/>
      <c r="F8" s="141"/>
      <c r="G8" s="118">
        <f>G5+G6+G7</f>
        <v>9.094999999999999</v>
      </c>
      <c r="H8" s="118">
        <f>H5+H6+H7</f>
        <v>9.451</v>
      </c>
      <c r="I8" s="118">
        <f>I5+I6+I7</f>
        <v>5.27</v>
      </c>
      <c r="J8" s="118">
        <f>J5+J6+J7</f>
        <v>0.65</v>
      </c>
      <c r="K8" s="118">
        <f>K5+K6+K7</f>
        <v>128.18</v>
      </c>
      <c r="L8" s="8"/>
      <c r="M8" s="41">
        <f>M5+M6+M7</f>
        <v>21.8</v>
      </c>
    </row>
    <row r="9" spans="1:14" ht="45.75" customHeight="1">
      <c r="A9" s="170" t="s">
        <v>73</v>
      </c>
      <c r="B9" s="161" t="s">
        <v>127</v>
      </c>
      <c r="C9" s="161" t="s">
        <v>136</v>
      </c>
      <c r="D9" s="13" t="s">
        <v>11</v>
      </c>
      <c r="E9" s="5">
        <v>35</v>
      </c>
      <c r="F9" s="5">
        <v>35</v>
      </c>
      <c r="G9" s="32">
        <f>E9*бжу!C21/100</f>
        <v>3.605</v>
      </c>
      <c r="H9" s="32">
        <f>E9*бжу!D21/100</f>
        <v>0.385</v>
      </c>
      <c r="I9" s="32">
        <f>E9*бжу!E21/100</f>
        <v>24.15</v>
      </c>
      <c r="J9" s="32">
        <f>E9*бжу!G21/100</f>
        <v>0</v>
      </c>
      <c r="K9" s="32">
        <f>E9*бжу!F21/100</f>
        <v>116.9</v>
      </c>
      <c r="L9" s="5">
        <v>62</v>
      </c>
      <c r="M9" s="43">
        <f>L9*E9/1000</f>
        <v>2.17</v>
      </c>
      <c r="N9"/>
    </row>
    <row r="10" spans="1:14" ht="45.75" customHeight="1">
      <c r="A10" s="166"/>
      <c r="B10" s="172"/>
      <c r="C10" s="161"/>
      <c r="D10" s="13" t="s">
        <v>50</v>
      </c>
      <c r="E10" s="20">
        <v>10</v>
      </c>
      <c r="F10" s="6">
        <v>10</v>
      </c>
      <c r="G10" s="32">
        <f>E10*бжу!C15/100</f>
        <v>0</v>
      </c>
      <c r="H10" s="32">
        <f>E10*бжу!D15/100</f>
        <v>9.99</v>
      </c>
      <c r="I10" s="32">
        <f>E10*бжу!E15/100</f>
        <v>0</v>
      </c>
      <c r="J10" s="32">
        <f>E10*бжу!G15/100</f>
        <v>0</v>
      </c>
      <c r="K10" s="32">
        <f>E10*бжу!F15/100</f>
        <v>89.9</v>
      </c>
      <c r="L10" s="6">
        <v>437</v>
      </c>
      <c r="M10" s="43">
        <f>L10*E10/1000</f>
        <v>4.37</v>
      </c>
      <c r="N10"/>
    </row>
    <row r="11" spans="1:14" ht="45.75" customHeight="1">
      <c r="A11" s="166"/>
      <c r="B11" s="172"/>
      <c r="C11" s="161"/>
      <c r="D11" s="13" t="s">
        <v>10</v>
      </c>
      <c r="E11" s="5">
        <v>8</v>
      </c>
      <c r="F11" s="5">
        <v>8</v>
      </c>
      <c r="G11" s="32">
        <f>E11*бжу!C13/100</f>
        <v>1.3359999999999999</v>
      </c>
      <c r="H11" s="32">
        <f>E11*бжу!D13/100</f>
        <v>0.72</v>
      </c>
      <c r="I11" s="32">
        <f>E11*бжу!E13/100</f>
        <v>0.32</v>
      </c>
      <c r="J11" s="32">
        <f>E11*бжу!G13/100</f>
        <v>0.04</v>
      </c>
      <c r="K11" s="32">
        <f>E11*бжу!F13/100</f>
        <v>12.72</v>
      </c>
      <c r="L11" s="6">
        <v>500</v>
      </c>
      <c r="M11" s="43">
        <f>L11*E11/1000</f>
        <v>4</v>
      </c>
      <c r="N11"/>
    </row>
    <row r="12" spans="1:14" ht="45.75" customHeight="1">
      <c r="A12" s="141"/>
      <c r="B12" s="141"/>
      <c r="C12" s="141"/>
      <c r="D12" s="141"/>
      <c r="E12" s="141"/>
      <c r="F12" s="141"/>
      <c r="G12" s="118">
        <f>G9+G10+G11</f>
        <v>4.941</v>
      </c>
      <c r="H12" s="118">
        <f>H9+H10+H11</f>
        <v>11.095</v>
      </c>
      <c r="I12" s="118">
        <f>I9+I10+I11</f>
        <v>24.47</v>
      </c>
      <c r="J12" s="118">
        <f>J9+J10+J11</f>
        <v>0.04</v>
      </c>
      <c r="K12" s="118">
        <f>K9+K10+K11</f>
        <v>219.52</v>
      </c>
      <c r="L12" s="8"/>
      <c r="M12" s="41">
        <f>SUM(M9:M11)</f>
        <v>10.54</v>
      </c>
      <c r="N12"/>
    </row>
    <row r="13" spans="1:13" ht="48" customHeight="1">
      <c r="A13" s="170" t="s">
        <v>79</v>
      </c>
      <c r="B13" s="165">
        <v>200</v>
      </c>
      <c r="C13" s="149">
        <v>411</v>
      </c>
      <c r="D13" s="13" t="s">
        <v>130</v>
      </c>
      <c r="E13" s="6">
        <v>6</v>
      </c>
      <c r="F13" s="6">
        <v>6</v>
      </c>
      <c r="G13" s="32">
        <f>E13*бжу!C27/100</f>
        <v>1.2</v>
      </c>
      <c r="H13" s="32">
        <f>E13*бжу!D27/100</f>
        <v>0.306</v>
      </c>
      <c r="I13" s="32">
        <f>E13*бжу!E27/100</f>
        <v>0.9</v>
      </c>
      <c r="J13" s="32">
        <f>E13*бжу!G27/100</f>
        <v>0.6</v>
      </c>
      <c r="K13" s="32">
        <f>E13*бжу!F27/100</f>
        <v>0</v>
      </c>
      <c r="L13" s="6">
        <v>60</v>
      </c>
      <c r="M13" s="43">
        <f>L13*E13/1000</f>
        <v>0.36</v>
      </c>
    </row>
    <row r="14" spans="1:13" ht="48" customHeight="1">
      <c r="A14" s="190"/>
      <c r="B14" s="190"/>
      <c r="C14" s="150"/>
      <c r="D14" s="13" t="s">
        <v>129</v>
      </c>
      <c r="E14" s="5">
        <v>1</v>
      </c>
      <c r="F14" s="5">
        <v>1</v>
      </c>
      <c r="G14" s="32">
        <f>E14*бжу!C19/100</f>
        <v>0</v>
      </c>
      <c r="H14" s="32">
        <f>E14*бжу!D19/100</f>
        <v>0</v>
      </c>
      <c r="I14" s="32">
        <f>E14*бжу!E19/100</f>
        <v>0.998</v>
      </c>
      <c r="J14" s="32">
        <f>E14*бжу!G19/100</f>
        <v>0</v>
      </c>
      <c r="K14" s="32">
        <f>E14*бжу!F19/100</f>
        <v>3.79</v>
      </c>
      <c r="L14" s="5">
        <v>555</v>
      </c>
      <c r="M14" s="43">
        <f>L14*E14/1000</f>
        <v>0.555</v>
      </c>
    </row>
    <row r="15" spans="1:13" ht="48" customHeight="1">
      <c r="A15" s="141"/>
      <c r="B15" s="141"/>
      <c r="C15" s="141"/>
      <c r="D15" s="141"/>
      <c r="E15" s="141"/>
      <c r="F15" s="141"/>
      <c r="G15" s="118">
        <f>G13+G14</f>
        <v>1.2</v>
      </c>
      <c r="H15" s="118">
        <f>H13+H14</f>
        <v>0.306</v>
      </c>
      <c r="I15" s="118">
        <f>I13+I14</f>
        <v>1.8980000000000001</v>
      </c>
      <c r="J15" s="118">
        <f>J13+J14</f>
        <v>0.6</v>
      </c>
      <c r="K15" s="118">
        <f>K13+K14</f>
        <v>3.79</v>
      </c>
      <c r="L15" s="8"/>
      <c r="M15" s="41">
        <f>SUM(M13:M14)</f>
        <v>0.915</v>
      </c>
    </row>
    <row r="16" spans="1:13" ht="48" customHeight="1">
      <c r="A16" s="153" t="s">
        <v>22</v>
      </c>
      <c r="B16" s="153"/>
      <c r="C16" s="153"/>
      <c r="D16" s="153"/>
      <c r="E16" s="153"/>
      <c r="F16" s="153"/>
      <c r="G16" s="119">
        <f>G8+G12+G15</f>
        <v>15.235999999999997</v>
      </c>
      <c r="H16" s="119">
        <f>H8+H12+H15</f>
        <v>20.852</v>
      </c>
      <c r="I16" s="119">
        <f>I8+I12+I15</f>
        <v>31.637999999999998</v>
      </c>
      <c r="J16" s="119">
        <f>J8+J12+J15</f>
        <v>1.29</v>
      </c>
      <c r="K16" s="119">
        <f>K8+K12+K15</f>
        <v>351.49000000000007</v>
      </c>
      <c r="L16" s="94"/>
      <c r="M16" s="82">
        <f>M8+M12+M15</f>
        <v>33.255</v>
      </c>
    </row>
    <row r="17" spans="1:13" ht="48" customHeight="1">
      <c r="A17" s="144" t="s">
        <v>121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4" s="3" customFormat="1" ht="45" customHeight="1">
      <c r="A18" s="128" t="s">
        <v>9</v>
      </c>
      <c r="B18" s="126">
        <v>95</v>
      </c>
      <c r="C18" s="126"/>
      <c r="D18" s="105" t="s">
        <v>70</v>
      </c>
      <c r="E18" s="108">
        <v>95</v>
      </c>
      <c r="F18" s="102">
        <v>83.6</v>
      </c>
      <c r="G18" s="80">
        <f>E18*бжу!C30/100</f>
        <v>0.38</v>
      </c>
      <c r="H18" s="80">
        <f>E18*бжу!D30/100</f>
        <v>0.3325</v>
      </c>
      <c r="I18" s="80">
        <f>E18*бжу!E30/100</f>
        <v>8.6925</v>
      </c>
      <c r="J18" s="80">
        <f>E18*бжу!G30/100</f>
        <v>137.93999999999997</v>
      </c>
      <c r="K18" s="80">
        <f>E18*бжу!F30/100</f>
        <v>37.62</v>
      </c>
      <c r="L18" s="104">
        <v>128</v>
      </c>
      <c r="M18" s="129">
        <f>L18*E18/1000</f>
        <v>12.16</v>
      </c>
      <c r="N18" s="2"/>
    </row>
    <row r="19" spans="1:14" s="3" customFormat="1" ht="45" customHeight="1">
      <c r="A19" s="138" t="s">
        <v>120</v>
      </c>
      <c r="B19" s="139"/>
      <c r="C19" s="139"/>
      <c r="D19" s="139"/>
      <c r="E19" s="139"/>
      <c r="F19" s="140"/>
      <c r="G19" s="119">
        <f>G18</f>
        <v>0.38</v>
      </c>
      <c r="H19" s="119">
        <f>H18</f>
        <v>0.3325</v>
      </c>
      <c r="I19" s="119">
        <f>I18</f>
        <v>8.6925</v>
      </c>
      <c r="J19" s="119">
        <f>J18</f>
        <v>137.93999999999997</v>
      </c>
      <c r="K19" s="119">
        <f>K18</f>
        <v>37.62</v>
      </c>
      <c r="L19" s="97"/>
      <c r="M19" s="83">
        <f>M18</f>
        <v>12.16</v>
      </c>
      <c r="N19" s="2"/>
    </row>
    <row r="20" spans="1:13" ht="48" customHeight="1">
      <c r="A20" s="144" t="s">
        <v>13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</row>
    <row r="21" spans="1:13" ht="48" customHeight="1">
      <c r="A21" s="162" t="s">
        <v>63</v>
      </c>
      <c r="B21" s="149">
        <v>200</v>
      </c>
      <c r="C21" s="149">
        <v>182</v>
      </c>
      <c r="D21" s="13" t="s">
        <v>134</v>
      </c>
      <c r="E21" s="22">
        <v>130</v>
      </c>
      <c r="F21" s="5">
        <v>75.4</v>
      </c>
      <c r="G21" s="32">
        <f>E21*бжу!C26/100</f>
        <v>27.3</v>
      </c>
      <c r="H21" s="32">
        <f>E21*бжу!D26/100</f>
        <v>5.278</v>
      </c>
      <c r="I21" s="32">
        <f>E21*бжу!E26/100</f>
        <v>0</v>
      </c>
      <c r="J21" s="32">
        <f>E21*бжу!G26/100</f>
        <v>0</v>
      </c>
      <c r="K21" s="32">
        <f>E21*бжу!F26/100</f>
        <v>110.89</v>
      </c>
      <c r="L21" s="5">
        <v>300</v>
      </c>
      <c r="M21" s="43">
        <f aca="true" t="shared" si="0" ref="M21:M27">L21*E21/1000</f>
        <v>39</v>
      </c>
    </row>
    <row r="22" spans="1:13" ht="48" customHeight="1">
      <c r="A22" s="163"/>
      <c r="B22" s="150"/>
      <c r="C22" s="150"/>
      <c r="D22" s="13" t="s">
        <v>14</v>
      </c>
      <c r="E22" s="5">
        <v>80</v>
      </c>
      <c r="F22" s="5">
        <v>57.6</v>
      </c>
      <c r="G22" s="32">
        <f>E22*бжу!C36/100</f>
        <v>1.6</v>
      </c>
      <c r="H22" s="32">
        <f>E22*бжу!D36/100</f>
        <v>0.23199999999999998</v>
      </c>
      <c r="I22" s="32">
        <f>E22*бжу!E36/100</f>
        <v>9.968</v>
      </c>
      <c r="J22" s="32">
        <f>E22*бжу!G36/100</f>
        <v>11.52</v>
      </c>
      <c r="K22" s="32">
        <f>E22*бжу!F36/100</f>
        <v>46.08</v>
      </c>
      <c r="L22" s="6">
        <v>55</v>
      </c>
      <c r="M22" s="43">
        <f t="shared" si="0"/>
        <v>4.4</v>
      </c>
    </row>
    <row r="23" spans="1:13" ht="48" customHeight="1">
      <c r="A23" s="163"/>
      <c r="B23" s="150"/>
      <c r="C23" s="150"/>
      <c r="D23" s="13" t="s">
        <v>15</v>
      </c>
      <c r="E23" s="5">
        <v>15</v>
      </c>
      <c r="F23" s="5">
        <v>12.6</v>
      </c>
      <c r="G23" s="32">
        <f>E23*бжу!C38/100</f>
        <v>0.21</v>
      </c>
      <c r="H23" s="32">
        <f>E23*бжу!D38/100</f>
        <v>0</v>
      </c>
      <c r="I23" s="32">
        <f>E23*бжу!E38/100</f>
        <v>1.2345</v>
      </c>
      <c r="J23" s="32">
        <f>E23*бжу!G38/100</f>
        <v>1.26</v>
      </c>
      <c r="K23" s="32">
        <f>E23*бжу!F38/100</f>
        <v>5.16</v>
      </c>
      <c r="L23" s="5">
        <v>42</v>
      </c>
      <c r="M23" s="43">
        <f t="shared" si="0"/>
        <v>0.63</v>
      </c>
    </row>
    <row r="24" spans="1:13" ht="48" customHeight="1">
      <c r="A24" s="163"/>
      <c r="B24" s="150"/>
      <c r="C24" s="150"/>
      <c r="D24" s="13" t="s">
        <v>16</v>
      </c>
      <c r="E24" s="5">
        <v>10</v>
      </c>
      <c r="F24" s="5">
        <v>8</v>
      </c>
      <c r="G24" s="32">
        <f>E24*бжу!C37/100</f>
        <v>0.13</v>
      </c>
      <c r="H24" s="32">
        <f>E24*бжу!D37/100</f>
        <v>0.008</v>
      </c>
      <c r="I24" s="32">
        <f>E24*бжу!E37/100</f>
        <v>0.672</v>
      </c>
      <c r="J24" s="32">
        <f>E24*бжу!G37/100</f>
        <v>0.4</v>
      </c>
      <c r="K24" s="32">
        <f>E24*бжу!F37/100</f>
        <v>2.72</v>
      </c>
      <c r="L24" s="5">
        <v>50</v>
      </c>
      <c r="M24" s="43">
        <f t="shared" si="0"/>
        <v>0.5</v>
      </c>
    </row>
    <row r="25" spans="1:13" ht="47.25" customHeight="1">
      <c r="A25" s="163"/>
      <c r="B25" s="150"/>
      <c r="C25" s="150"/>
      <c r="D25" s="13" t="s">
        <v>26</v>
      </c>
      <c r="E25" s="5">
        <v>5</v>
      </c>
      <c r="F25" s="5">
        <v>5</v>
      </c>
      <c r="G25" s="32">
        <f>E25*бжу!C5/100</f>
        <v>0.35</v>
      </c>
      <c r="H25" s="32">
        <f>E25*бжу!D5/100</f>
        <v>0.0495</v>
      </c>
      <c r="I25" s="32">
        <f>E25*бжу!E5/100</f>
        <v>3.554</v>
      </c>
      <c r="J25" s="32">
        <f>E25*бжу!G5/100</f>
        <v>0</v>
      </c>
      <c r="K25" s="32">
        <f>E25*бжу!F5/100</f>
        <v>16.35</v>
      </c>
      <c r="L25" s="5">
        <v>60</v>
      </c>
      <c r="M25" s="43">
        <f t="shared" si="0"/>
        <v>0.3</v>
      </c>
    </row>
    <row r="26" spans="1:13" ht="54" customHeight="1">
      <c r="A26" s="163"/>
      <c r="B26" s="150"/>
      <c r="C26" s="150"/>
      <c r="D26" s="13" t="s">
        <v>146</v>
      </c>
      <c r="E26" s="5">
        <v>5</v>
      </c>
      <c r="F26" s="5">
        <v>4.35</v>
      </c>
      <c r="G26" s="32">
        <f>E26*бжу!C12/100</f>
        <v>0.635</v>
      </c>
      <c r="H26" s="32">
        <f>E26*бжу!D12/100</f>
        <v>0.5005</v>
      </c>
      <c r="I26" s="32">
        <f>E26*бжу!E12/100</f>
        <v>0.0305</v>
      </c>
      <c r="J26" s="32">
        <f>E26*бжу!G12/100</f>
        <v>0</v>
      </c>
      <c r="K26" s="32">
        <f>E26*бжу!F12/100</f>
        <v>6.85</v>
      </c>
      <c r="L26" s="5">
        <v>300</v>
      </c>
      <c r="M26" s="43">
        <f t="shared" si="0"/>
        <v>1.5</v>
      </c>
    </row>
    <row r="27" spans="1:13" ht="48.75" customHeight="1">
      <c r="A27" s="164"/>
      <c r="B27" s="151"/>
      <c r="C27" s="151"/>
      <c r="D27" s="13" t="s">
        <v>131</v>
      </c>
      <c r="E27" s="6">
        <v>3</v>
      </c>
      <c r="F27" s="6">
        <v>3</v>
      </c>
      <c r="G27" s="32">
        <f>E27*бжу!C15/100</f>
        <v>0</v>
      </c>
      <c r="H27" s="32">
        <f>E27*бжу!D15/100</f>
        <v>2.9970000000000003</v>
      </c>
      <c r="I27" s="32">
        <f>E27*бжу!E15/100</f>
        <v>0</v>
      </c>
      <c r="J27" s="32">
        <f>E27*бжу!G15/100</f>
        <v>0</v>
      </c>
      <c r="K27" s="32">
        <f>E27*бжу!F15/100</f>
        <v>26.97</v>
      </c>
      <c r="L27" s="5">
        <v>157</v>
      </c>
      <c r="M27" s="43">
        <f t="shared" si="0"/>
        <v>0.471</v>
      </c>
    </row>
    <row r="28" spans="1:13" ht="48" customHeight="1">
      <c r="A28" s="141"/>
      <c r="B28" s="141"/>
      <c r="C28" s="141"/>
      <c r="D28" s="141"/>
      <c r="E28" s="141"/>
      <c r="F28" s="141"/>
      <c r="G28" s="118">
        <f>G21+G22+G23+G24+G25+G26+G27</f>
        <v>30.225000000000005</v>
      </c>
      <c r="H28" s="118">
        <f>H21+H22+H23+H24+H25+H26+H27</f>
        <v>9.065</v>
      </c>
      <c r="I28" s="118">
        <f>I21+I22+I23+I24+I25+I26+I27</f>
        <v>15.459000000000001</v>
      </c>
      <c r="J28" s="118">
        <f>J21+J22+J23+J24+J25+J26+J27</f>
        <v>13.18</v>
      </c>
      <c r="K28" s="118">
        <f>K21+K22+K23+K24+K25+K26+K27</f>
        <v>215.01999999999998</v>
      </c>
      <c r="L28" s="8"/>
      <c r="M28" s="41">
        <f>SUM(M21:M27)</f>
        <v>46.800999999999995</v>
      </c>
    </row>
    <row r="29" spans="1:13" ht="48" customHeight="1">
      <c r="A29" s="170" t="s">
        <v>81</v>
      </c>
      <c r="B29" s="165">
        <v>180</v>
      </c>
      <c r="C29" s="149">
        <v>290</v>
      </c>
      <c r="D29" s="105" t="s">
        <v>111</v>
      </c>
      <c r="E29" s="106">
        <v>60</v>
      </c>
      <c r="F29" s="6">
        <v>60</v>
      </c>
      <c r="G29" s="32">
        <f>E29*бжу!C24/100</f>
        <v>10.68</v>
      </c>
      <c r="H29" s="32">
        <f>E29*бжу!D24/100</f>
        <v>6</v>
      </c>
      <c r="I29" s="32">
        <f>E29*бжу!E24/100</f>
        <v>0</v>
      </c>
      <c r="J29" s="32">
        <f>E29*бжу!G24/100</f>
        <v>0</v>
      </c>
      <c r="K29" s="32">
        <f>E29*бжу!F24/100</f>
        <v>97.2</v>
      </c>
      <c r="L29" s="6">
        <v>506</v>
      </c>
      <c r="M29" s="43">
        <f aca="true" t="shared" si="1" ref="M29:M35">L29*E29/1000</f>
        <v>30.36</v>
      </c>
    </row>
    <row r="30" spans="1:13" ht="48" customHeight="1">
      <c r="A30" s="190"/>
      <c r="B30" s="190"/>
      <c r="C30" s="150"/>
      <c r="D30" s="13" t="s">
        <v>116</v>
      </c>
      <c r="E30" s="70">
        <v>18</v>
      </c>
      <c r="F30" s="5">
        <v>15.12</v>
      </c>
      <c r="G30" s="32">
        <f>E30*бжу!C38/100</f>
        <v>0.252</v>
      </c>
      <c r="H30" s="32">
        <f>E30*бжу!D38/100</f>
        <v>0</v>
      </c>
      <c r="I30" s="32">
        <f>E30*бжу!E38/100</f>
        <v>1.4814</v>
      </c>
      <c r="J30" s="32">
        <f>E30*бжу!G38/100</f>
        <v>1.5120000000000002</v>
      </c>
      <c r="K30" s="32">
        <f>E30*бжу!F38/100</f>
        <v>6.191999999999999</v>
      </c>
      <c r="L30" s="5">
        <v>42</v>
      </c>
      <c r="M30" s="43">
        <f t="shared" si="1"/>
        <v>0.756</v>
      </c>
    </row>
    <row r="31" spans="1:13" ht="48" customHeight="1">
      <c r="A31" s="190"/>
      <c r="B31" s="190"/>
      <c r="C31" s="150"/>
      <c r="D31" s="13" t="s">
        <v>30</v>
      </c>
      <c r="E31" s="5">
        <v>54</v>
      </c>
      <c r="F31" s="5">
        <v>43.2</v>
      </c>
      <c r="G31" s="32">
        <f>E31*бжу!C37/100</f>
        <v>0.7020000000000001</v>
      </c>
      <c r="H31" s="32">
        <f>E31*бжу!D37/100</f>
        <v>0.0432</v>
      </c>
      <c r="I31" s="32">
        <f>E31*бжу!E37/100</f>
        <v>3.6288</v>
      </c>
      <c r="J31" s="32">
        <f>E31*бжу!G37/100</f>
        <v>2.16</v>
      </c>
      <c r="K31" s="32">
        <f>E31*бжу!F37/100</f>
        <v>14.687999999999999</v>
      </c>
      <c r="L31" s="5">
        <v>50</v>
      </c>
      <c r="M31" s="43">
        <f t="shared" si="1"/>
        <v>2.7</v>
      </c>
    </row>
    <row r="32" spans="1:13" ht="48" customHeight="1">
      <c r="A32" s="190"/>
      <c r="B32" s="190"/>
      <c r="C32" s="150"/>
      <c r="D32" s="13" t="s">
        <v>138</v>
      </c>
      <c r="E32" s="5">
        <v>72</v>
      </c>
      <c r="F32" s="5">
        <v>57.6</v>
      </c>
      <c r="G32" s="32">
        <f>E32*бжу!C40/100</f>
        <v>1.296</v>
      </c>
      <c r="H32" s="32">
        <f>E32*бжу!D40/100</f>
        <v>0.0576</v>
      </c>
      <c r="I32" s="32">
        <f>E32*бжу!E40/100</f>
        <v>3.2832</v>
      </c>
      <c r="J32" s="32">
        <f>E32*бжу!G40/100</f>
        <v>25.92</v>
      </c>
      <c r="K32" s="32">
        <f>E32*бжу!F40/100</f>
        <v>15.552</v>
      </c>
      <c r="L32" s="5">
        <v>55</v>
      </c>
      <c r="M32" s="43">
        <f t="shared" si="1"/>
        <v>3.96</v>
      </c>
    </row>
    <row r="33" spans="1:13" ht="48" customHeight="1">
      <c r="A33" s="190"/>
      <c r="B33" s="190"/>
      <c r="C33" s="150"/>
      <c r="D33" s="13" t="s">
        <v>35</v>
      </c>
      <c r="E33" s="5">
        <v>66</v>
      </c>
      <c r="F33" s="5">
        <v>47.52</v>
      </c>
      <c r="G33" s="32">
        <f>E33*бжу!C36/100</f>
        <v>1.32</v>
      </c>
      <c r="H33" s="32">
        <f>E33*бжу!D36/100</f>
        <v>0.19139999999999996</v>
      </c>
      <c r="I33" s="32">
        <f>E33*бжу!E36/100</f>
        <v>8.2236</v>
      </c>
      <c r="J33" s="32">
        <f>E33*бжу!G36/100</f>
        <v>9.504</v>
      </c>
      <c r="K33" s="32">
        <f>E33*бжу!F36/100</f>
        <v>38.016</v>
      </c>
      <c r="L33" s="5">
        <v>55</v>
      </c>
      <c r="M33" s="43">
        <f t="shared" si="1"/>
        <v>3.63</v>
      </c>
    </row>
    <row r="34" spans="1:13" ht="48" customHeight="1">
      <c r="A34" s="190"/>
      <c r="B34" s="190"/>
      <c r="C34" s="150"/>
      <c r="D34" s="13" t="s">
        <v>10</v>
      </c>
      <c r="E34" s="5">
        <v>6</v>
      </c>
      <c r="F34" s="5">
        <v>6</v>
      </c>
      <c r="G34" s="32">
        <f>E34*бжу!C14/100</f>
        <v>0.15</v>
      </c>
      <c r="H34" s="32">
        <f>E34*бжу!D14/100</f>
        <v>3.69</v>
      </c>
      <c r="I34" s="32">
        <f>E34*бжу!E14/100</f>
        <v>0.408</v>
      </c>
      <c r="J34" s="32">
        <f>E34*бжу!G14/100</f>
        <v>0</v>
      </c>
      <c r="K34" s="32">
        <f>E34*бжу!F14/100</f>
        <v>33.96</v>
      </c>
      <c r="L34" s="6">
        <v>500</v>
      </c>
      <c r="M34" s="43">
        <f t="shared" si="1"/>
        <v>3</v>
      </c>
    </row>
    <row r="35" spans="1:13" ht="48" customHeight="1">
      <c r="A35" s="190"/>
      <c r="B35" s="190"/>
      <c r="C35" s="151"/>
      <c r="D35" s="13" t="s">
        <v>131</v>
      </c>
      <c r="E35" s="6">
        <v>4</v>
      </c>
      <c r="F35" s="6">
        <v>4</v>
      </c>
      <c r="G35" s="32">
        <f>E35*бжу!C15/100</f>
        <v>0</v>
      </c>
      <c r="H35" s="32">
        <f>E35*бжу!D15/100</f>
        <v>3.9960000000000004</v>
      </c>
      <c r="I35" s="32">
        <f>E35*бжу!E15/100</f>
        <v>0</v>
      </c>
      <c r="J35" s="32">
        <f>E35*бжу!G15/100</f>
        <v>0</v>
      </c>
      <c r="K35" s="32">
        <f>E35*бжу!F15/100</f>
        <v>35.96</v>
      </c>
      <c r="L35" s="5">
        <v>157</v>
      </c>
      <c r="M35" s="43">
        <f t="shared" si="1"/>
        <v>0.628</v>
      </c>
    </row>
    <row r="36" spans="1:13" ht="48" customHeight="1">
      <c r="A36" s="141"/>
      <c r="B36" s="141"/>
      <c r="C36" s="141"/>
      <c r="D36" s="141"/>
      <c r="E36" s="141"/>
      <c r="F36" s="141"/>
      <c r="G36" s="118">
        <f>G29+G30+G31+G32+G33+G34+G35</f>
        <v>14.4</v>
      </c>
      <c r="H36" s="118">
        <f>H29+H30+H31+H32+H33+H34+H35</f>
        <v>13.9782</v>
      </c>
      <c r="I36" s="118">
        <f>I29+I30+I31+I32+I33+I34+I35</f>
        <v>17.025</v>
      </c>
      <c r="J36" s="118">
        <f>J29+J30+J31+J32+J33+J34+J35</f>
        <v>39.096000000000004</v>
      </c>
      <c r="K36" s="118">
        <f>K29+K30+K31+K32+K33+K34+K35</f>
        <v>241.568</v>
      </c>
      <c r="L36" s="8"/>
      <c r="M36" s="41">
        <f>SUM(M29:M35)</f>
        <v>45.034000000000006</v>
      </c>
    </row>
    <row r="37" spans="1:13" ht="48" customHeight="1">
      <c r="A37" s="191" t="s">
        <v>82</v>
      </c>
      <c r="B37" s="147">
        <v>150</v>
      </c>
      <c r="C37" s="147">
        <v>393</v>
      </c>
      <c r="D37" s="9" t="s">
        <v>57</v>
      </c>
      <c r="E37" s="7">
        <v>5</v>
      </c>
      <c r="F37" s="7">
        <v>5</v>
      </c>
      <c r="G37" s="32">
        <f>E37*бжу!C35/100</f>
        <v>0</v>
      </c>
      <c r="H37" s="32">
        <f>E37*бжу!D35/100</f>
        <v>0.22</v>
      </c>
      <c r="I37" s="32">
        <f>E37*бжу!E35/100</f>
        <v>0.31</v>
      </c>
      <c r="J37" s="32">
        <f>E37*бжу!G35/100</f>
        <v>0.4</v>
      </c>
      <c r="K37" s="32">
        <f>E37*бжу!F35/100</f>
        <v>13.95</v>
      </c>
      <c r="L37" s="6">
        <v>390</v>
      </c>
      <c r="M37" s="43">
        <f>L37*E37/1000</f>
        <v>1.95</v>
      </c>
    </row>
    <row r="38" spans="1:13" ht="48" customHeight="1">
      <c r="A38" s="191"/>
      <c r="B38" s="147"/>
      <c r="C38" s="147"/>
      <c r="D38" s="9" t="s">
        <v>51</v>
      </c>
      <c r="E38" s="7">
        <v>5</v>
      </c>
      <c r="F38" s="7">
        <v>5</v>
      </c>
      <c r="G38" s="32">
        <f>E38*бжу!C30/100</f>
        <v>0.02</v>
      </c>
      <c r="H38" s="32">
        <f>E38*бжу!D30/100</f>
        <v>0.0175</v>
      </c>
      <c r="I38" s="32">
        <f>E38*бжу!E30/100</f>
        <v>0.4575</v>
      </c>
      <c r="J38" s="32">
        <f>E38*бжу!G30/100</f>
        <v>7.26</v>
      </c>
      <c r="K38" s="32">
        <f>E38*бжу!F30/100</f>
        <v>1.98</v>
      </c>
      <c r="L38" s="6">
        <v>128</v>
      </c>
      <c r="M38" s="43">
        <f>L38*E38/1000</f>
        <v>0.64</v>
      </c>
    </row>
    <row r="39" spans="1:13" ht="48" customHeight="1">
      <c r="A39" s="191"/>
      <c r="B39" s="147"/>
      <c r="C39" s="147"/>
      <c r="D39" s="9" t="s">
        <v>130</v>
      </c>
      <c r="E39" s="5">
        <v>5</v>
      </c>
      <c r="F39" s="5">
        <v>5</v>
      </c>
      <c r="G39" s="32">
        <f>E39*бжу!C19/100</f>
        <v>0</v>
      </c>
      <c r="H39" s="32">
        <f>E39*бжу!D19/100</f>
        <v>0</v>
      </c>
      <c r="I39" s="32">
        <f>E39*бжу!E19/100</f>
        <v>4.99</v>
      </c>
      <c r="J39" s="32">
        <f>E39*бжу!G19/100</f>
        <v>0</v>
      </c>
      <c r="K39" s="32">
        <f>E39*бжу!F19/100</f>
        <v>18.95</v>
      </c>
      <c r="L39" s="6">
        <v>60</v>
      </c>
      <c r="M39" s="43">
        <f>L39*E39/1000</f>
        <v>0.3</v>
      </c>
    </row>
    <row r="40" spans="1:13" ht="48" customHeight="1">
      <c r="A40" s="141"/>
      <c r="B40" s="141"/>
      <c r="C40" s="141"/>
      <c r="D40" s="141"/>
      <c r="E40" s="141"/>
      <c r="F40" s="141"/>
      <c r="G40" s="118">
        <f>G37+G38+G39</f>
        <v>0.02</v>
      </c>
      <c r="H40" s="118">
        <f>H37+H38+H39</f>
        <v>0.2375</v>
      </c>
      <c r="I40" s="118">
        <f>I37+I38+I39</f>
        <v>5.7575</v>
      </c>
      <c r="J40" s="118">
        <f>J37+J38+J39</f>
        <v>7.66</v>
      </c>
      <c r="K40" s="118">
        <f>K37+K38+K39</f>
        <v>34.879999999999995</v>
      </c>
      <c r="L40" s="8"/>
      <c r="M40" s="41">
        <f>SUM(M37:M39)</f>
        <v>2.8899999999999997</v>
      </c>
    </row>
    <row r="41" spans="1:13" ht="48" customHeight="1">
      <c r="A41" s="18" t="s">
        <v>31</v>
      </c>
      <c r="B41" s="15">
        <v>35</v>
      </c>
      <c r="C41" s="15"/>
      <c r="D41" s="14" t="s">
        <v>18</v>
      </c>
      <c r="E41" s="6">
        <v>35</v>
      </c>
      <c r="F41" s="6">
        <v>35</v>
      </c>
      <c r="G41" s="118">
        <f>E41*бжу!C23/100</f>
        <v>2.31</v>
      </c>
      <c r="H41" s="118">
        <f>E41*бжу!D23/100</f>
        <v>0.42</v>
      </c>
      <c r="I41" s="118">
        <f>E41*бжу!E23/100</f>
        <v>12.355</v>
      </c>
      <c r="J41" s="118">
        <f>E41*бжу!G23/100</f>
        <v>0</v>
      </c>
      <c r="K41" s="118">
        <f>E41*бжу!F23/100</f>
        <v>63.35</v>
      </c>
      <c r="L41" s="6">
        <v>62</v>
      </c>
      <c r="M41" s="44">
        <f>L41*E41/1000</f>
        <v>2.17</v>
      </c>
    </row>
    <row r="42" spans="1:13" ht="48" customHeight="1">
      <c r="A42" s="153" t="s">
        <v>21</v>
      </c>
      <c r="B42" s="153"/>
      <c r="C42" s="153"/>
      <c r="D42" s="153"/>
      <c r="E42" s="153"/>
      <c r="F42" s="153"/>
      <c r="G42" s="119">
        <f>G28+G36+G40+G41</f>
        <v>46.95500000000001</v>
      </c>
      <c r="H42" s="119">
        <f>H28+H36+H40+H41</f>
        <v>23.7007</v>
      </c>
      <c r="I42" s="119">
        <f>I28+I36+I40+I41</f>
        <v>50.596500000000006</v>
      </c>
      <c r="J42" s="119">
        <f>J28+J36+J40+J41</f>
        <v>59.93600000000001</v>
      </c>
      <c r="K42" s="119">
        <f>K28+K36+K40+K41</f>
        <v>554.818</v>
      </c>
      <c r="L42" s="94"/>
      <c r="M42" s="82">
        <f>M28+M36+M40+M41</f>
        <v>96.89500000000001</v>
      </c>
    </row>
    <row r="43" spans="1:13" ht="48" customHeight="1">
      <c r="A43" s="144" t="s">
        <v>19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</row>
    <row r="44" spans="1:14" ht="45.75" customHeight="1">
      <c r="A44" s="174" t="s">
        <v>118</v>
      </c>
      <c r="B44" s="165">
        <v>80</v>
      </c>
      <c r="C44" s="165" t="s">
        <v>148</v>
      </c>
      <c r="D44" s="14" t="s">
        <v>20</v>
      </c>
      <c r="E44" s="6">
        <v>28</v>
      </c>
      <c r="F44" s="6">
        <v>28</v>
      </c>
      <c r="G44" s="32">
        <f>E44*бжу!C21/100</f>
        <v>2.8840000000000003</v>
      </c>
      <c r="H44" s="32">
        <f>E44*бжу!D21/100</f>
        <v>0.30800000000000005</v>
      </c>
      <c r="I44" s="32">
        <f>E44*бжу!E21/100</f>
        <v>19.32</v>
      </c>
      <c r="J44" s="32">
        <f>E44*бжу!G21/100</f>
        <v>0</v>
      </c>
      <c r="K44" s="32">
        <f>E44*бжу!F21/100</f>
        <v>93.52</v>
      </c>
      <c r="L44" s="6">
        <v>40</v>
      </c>
      <c r="M44" s="39">
        <f aca="true" t="shared" si="2" ref="M44:M52">L44*E44/1000</f>
        <v>1.12</v>
      </c>
      <c r="N44"/>
    </row>
    <row r="45" spans="1:14" ht="45.75" customHeight="1">
      <c r="A45" s="174"/>
      <c r="B45" s="165"/>
      <c r="C45" s="165"/>
      <c r="D45" s="14" t="s">
        <v>133</v>
      </c>
      <c r="E45" s="6">
        <v>5</v>
      </c>
      <c r="F45" s="6">
        <v>4.35</v>
      </c>
      <c r="G45" s="32">
        <f>E45*бжу!C12/100</f>
        <v>0.635</v>
      </c>
      <c r="H45" s="32">
        <f>E45*бжу!D12/100</f>
        <v>0.5005</v>
      </c>
      <c r="I45" s="32">
        <f>E45*бжу!E12/100</f>
        <v>0.0305</v>
      </c>
      <c r="J45" s="32">
        <f>E45*бжу!G12/100</f>
        <v>0</v>
      </c>
      <c r="K45" s="32">
        <f>E45*бжу!F12/100</f>
        <v>6.85</v>
      </c>
      <c r="L45" s="6">
        <v>300</v>
      </c>
      <c r="M45" s="39">
        <f>L45*E45/1000</f>
        <v>1.5</v>
      </c>
      <c r="N45"/>
    </row>
    <row r="46" spans="1:14" ht="45.75" customHeight="1">
      <c r="A46" s="174"/>
      <c r="B46" s="165"/>
      <c r="C46" s="165"/>
      <c r="D46" s="14" t="s">
        <v>29</v>
      </c>
      <c r="E46" s="6">
        <v>10</v>
      </c>
      <c r="F46" s="6">
        <v>10</v>
      </c>
      <c r="G46" s="32">
        <f>E46*бжу!C17/100</f>
        <v>0.28</v>
      </c>
      <c r="H46" s="32">
        <f>E46*бжу!D17/100</f>
        <v>0.32</v>
      </c>
      <c r="I46" s="32">
        <f>E46*бжу!E17/100</f>
        <v>0.94</v>
      </c>
      <c r="J46" s="32">
        <f>E46*бжу!G17/100</f>
        <v>0.13</v>
      </c>
      <c r="K46" s="32">
        <f>E46*бжу!F17/100</f>
        <v>5.8</v>
      </c>
      <c r="L46" s="6">
        <v>46</v>
      </c>
      <c r="M46" s="39">
        <f t="shared" si="2"/>
        <v>0.46</v>
      </c>
      <c r="N46"/>
    </row>
    <row r="47" spans="1:14" ht="45.75" customHeight="1">
      <c r="A47" s="174"/>
      <c r="B47" s="165"/>
      <c r="C47" s="165"/>
      <c r="D47" s="14" t="s">
        <v>131</v>
      </c>
      <c r="E47" s="6">
        <v>4</v>
      </c>
      <c r="F47" s="6">
        <v>4</v>
      </c>
      <c r="G47" s="32">
        <f>E47*бжу!C15/100</f>
        <v>0</v>
      </c>
      <c r="H47" s="32">
        <f>E47*бжу!D15/100</f>
        <v>3.9960000000000004</v>
      </c>
      <c r="I47" s="32">
        <f>E47*бжу!E15/100</f>
        <v>0</v>
      </c>
      <c r="J47" s="32">
        <f>E47*бжу!G15/100</f>
        <v>0</v>
      </c>
      <c r="K47" s="32">
        <f>E47*бжу!F15/100</f>
        <v>35.96</v>
      </c>
      <c r="L47" s="6">
        <v>157</v>
      </c>
      <c r="M47" s="39">
        <f t="shared" si="2"/>
        <v>0.628</v>
      </c>
      <c r="N47"/>
    </row>
    <row r="48" spans="1:14" ht="45.75" customHeight="1">
      <c r="A48" s="174"/>
      <c r="B48" s="165"/>
      <c r="C48" s="165"/>
      <c r="D48" s="14" t="s">
        <v>110</v>
      </c>
      <c r="E48" s="5">
        <v>12</v>
      </c>
      <c r="F48" s="5">
        <v>12</v>
      </c>
      <c r="G48" s="32">
        <f>E48*бжу!C8/100</f>
        <v>1.38</v>
      </c>
      <c r="H48" s="32">
        <f>E48*бжу!D8/100</f>
        <v>0.3924</v>
      </c>
      <c r="I48" s="32">
        <f>E48*бжу!E8/100</f>
        <v>7.9824</v>
      </c>
      <c r="J48" s="32">
        <f>E48*бжу!G8/100</f>
        <v>0</v>
      </c>
      <c r="K48" s="32">
        <f>E48*бжу!F8/100</f>
        <v>41.4</v>
      </c>
      <c r="L48" s="5">
        <v>42</v>
      </c>
      <c r="M48" s="39">
        <f t="shared" si="2"/>
        <v>0.504</v>
      </c>
      <c r="N48"/>
    </row>
    <row r="49" spans="1:14" ht="45.75" customHeight="1">
      <c r="A49" s="174"/>
      <c r="B49" s="165"/>
      <c r="C49" s="165"/>
      <c r="D49" s="14" t="s">
        <v>26</v>
      </c>
      <c r="E49" s="5">
        <v>6</v>
      </c>
      <c r="F49" s="5">
        <v>6</v>
      </c>
      <c r="G49" s="32">
        <f>E49*бжу!C5/100</f>
        <v>0.42</v>
      </c>
      <c r="H49" s="32">
        <f>E49*бжу!D5/100</f>
        <v>0.059399999999999994</v>
      </c>
      <c r="I49" s="32">
        <f>E49*бжу!E5/100</f>
        <v>4.2648</v>
      </c>
      <c r="J49" s="32">
        <f>E49*бжу!F5/100</f>
        <v>19.62</v>
      </c>
      <c r="K49" s="32">
        <f>E49*бжу!G5/100</f>
        <v>0</v>
      </c>
      <c r="L49" s="5">
        <v>60</v>
      </c>
      <c r="M49" s="39">
        <f t="shared" si="2"/>
        <v>0.36</v>
      </c>
      <c r="N49"/>
    </row>
    <row r="50" spans="1:14" ht="45.75" customHeight="1">
      <c r="A50" s="174"/>
      <c r="B50" s="165"/>
      <c r="C50" s="165"/>
      <c r="D50" s="14" t="s">
        <v>29</v>
      </c>
      <c r="E50" s="5">
        <v>32</v>
      </c>
      <c r="F50" s="5">
        <v>32</v>
      </c>
      <c r="G50" s="32">
        <f>E50*бжу!C17/100</f>
        <v>0.8959999999999999</v>
      </c>
      <c r="H50" s="32">
        <f>E50*бжу!D17/100</f>
        <v>1.024</v>
      </c>
      <c r="I50" s="32">
        <f>E50*бжу!E17/100</f>
        <v>3.008</v>
      </c>
      <c r="J50" s="32">
        <f>E50*бжу!G17/100</f>
        <v>0.41600000000000004</v>
      </c>
      <c r="K50" s="32">
        <f>E50*бжу!F17/100</f>
        <v>18.56</v>
      </c>
      <c r="L50" s="5">
        <v>46</v>
      </c>
      <c r="M50" s="39">
        <f t="shared" si="2"/>
        <v>1.472</v>
      </c>
      <c r="N50"/>
    </row>
    <row r="51" spans="1:14" ht="45.75" customHeight="1">
      <c r="A51" s="174"/>
      <c r="B51" s="165"/>
      <c r="C51" s="165"/>
      <c r="D51" s="14" t="s">
        <v>130</v>
      </c>
      <c r="E51" s="22">
        <v>2</v>
      </c>
      <c r="F51" s="5">
        <v>2</v>
      </c>
      <c r="G51" s="32">
        <f>E51*бжу!C19/100</f>
        <v>0</v>
      </c>
      <c r="H51" s="32">
        <f>E51*бжу!D19/100</f>
        <v>0</v>
      </c>
      <c r="I51" s="32">
        <f>E51*бжу!E19/100</f>
        <v>1.996</v>
      </c>
      <c r="J51" s="32">
        <f>E51*бжу!G19/100</f>
        <v>0</v>
      </c>
      <c r="K51" s="32">
        <f>E51*бжу!F19/100</f>
        <v>7.58</v>
      </c>
      <c r="L51" s="5">
        <v>60</v>
      </c>
      <c r="M51" s="39">
        <f t="shared" si="2"/>
        <v>0.12</v>
      </c>
      <c r="N51"/>
    </row>
    <row r="52" spans="1:14" ht="45.75" customHeight="1">
      <c r="A52" s="174"/>
      <c r="B52" s="165"/>
      <c r="C52" s="165"/>
      <c r="D52" s="13" t="s">
        <v>10</v>
      </c>
      <c r="E52" s="6">
        <v>6</v>
      </c>
      <c r="F52" s="6">
        <v>6</v>
      </c>
      <c r="G52" s="32">
        <f>E52*бжу!C14/100</f>
        <v>0.15</v>
      </c>
      <c r="H52" s="32">
        <f>E52*бжу!D14/100</f>
        <v>3.69</v>
      </c>
      <c r="I52" s="32">
        <f>E52*бжу!E14/100</f>
        <v>0.408</v>
      </c>
      <c r="J52" s="32">
        <f>E52*бжу!G14/100</f>
        <v>0</v>
      </c>
      <c r="K52" s="32">
        <f>E52*бжу!F14/100</f>
        <v>33.96</v>
      </c>
      <c r="L52" s="6">
        <v>500</v>
      </c>
      <c r="M52" s="60">
        <f t="shared" si="2"/>
        <v>3</v>
      </c>
      <c r="N52"/>
    </row>
    <row r="53" spans="1:14" ht="45.75" customHeight="1">
      <c r="A53" s="141"/>
      <c r="B53" s="141"/>
      <c r="C53" s="141"/>
      <c r="D53" s="141"/>
      <c r="E53" s="141"/>
      <c r="F53" s="141"/>
      <c r="G53" s="118">
        <f>G44+G45+G46+G47+G48+G50+G51+G52</f>
        <v>6.2250000000000005</v>
      </c>
      <c r="H53" s="118">
        <f>H44+H45+H46+H47+H48+H50+H51+H52</f>
        <v>10.2309</v>
      </c>
      <c r="I53" s="118">
        <f>I44+I45+I46+I47+I48+I50+I51+I52</f>
        <v>33.6849</v>
      </c>
      <c r="J53" s="118">
        <f>J44+J45+J46+J47+J48+J50+J51+J52</f>
        <v>0.546</v>
      </c>
      <c r="K53" s="118">
        <f>K44+K45+K46+K47+K48+K50+K51+K52</f>
        <v>243.63000000000002</v>
      </c>
      <c r="L53" s="8"/>
      <c r="M53" s="37">
        <f>SUM(M44:M52)</f>
        <v>9.164000000000001</v>
      </c>
      <c r="N53"/>
    </row>
    <row r="54" spans="1:13" ht="48" customHeight="1">
      <c r="A54" s="192" t="s">
        <v>34</v>
      </c>
      <c r="B54" s="157">
        <v>200</v>
      </c>
      <c r="C54" s="157">
        <v>413</v>
      </c>
      <c r="D54" s="14" t="s">
        <v>129</v>
      </c>
      <c r="E54" s="5">
        <v>1</v>
      </c>
      <c r="F54" s="5">
        <v>1</v>
      </c>
      <c r="G54" s="32">
        <f>E54*бжу!C27/100</f>
        <v>0.2</v>
      </c>
      <c r="H54" s="32">
        <f>E54*бжу!D27/100</f>
        <v>0.051</v>
      </c>
      <c r="I54" s="32">
        <f>E54*бжу!E27/100</f>
        <v>0.15</v>
      </c>
      <c r="J54" s="32">
        <f>E54*бжу!G27/100</f>
        <v>0.1</v>
      </c>
      <c r="K54" s="32">
        <f>E54*бжу!F27/100</f>
        <v>0</v>
      </c>
      <c r="L54" s="6">
        <v>555</v>
      </c>
      <c r="M54" s="43">
        <f>L54*E54/1000</f>
        <v>0.555</v>
      </c>
    </row>
    <row r="55" spans="1:13" ht="48" customHeight="1">
      <c r="A55" s="192"/>
      <c r="B55" s="157"/>
      <c r="C55" s="157"/>
      <c r="D55" s="14" t="s">
        <v>29</v>
      </c>
      <c r="E55" s="6">
        <v>100</v>
      </c>
      <c r="F55" s="6">
        <v>100</v>
      </c>
      <c r="G55" s="32">
        <f>E55*бжу!C17/100</f>
        <v>2.8</v>
      </c>
      <c r="H55" s="32">
        <f>E55*бжу!D17/100</f>
        <v>3.2</v>
      </c>
      <c r="I55" s="32">
        <f>E55*бжу!E17/100</f>
        <v>9.4</v>
      </c>
      <c r="J55" s="32">
        <f>E55*бжу!G17/100</f>
        <v>1.3</v>
      </c>
      <c r="K55" s="32">
        <f>E55*бжу!F17/100</f>
        <v>58</v>
      </c>
      <c r="L55" s="7">
        <v>46</v>
      </c>
      <c r="M55" s="43">
        <f>L55*E55/1000</f>
        <v>4.6</v>
      </c>
    </row>
    <row r="56" spans="1:14" s="3" customFormat="1" ht="49.5" customHeight="1">
      <c r="A56" s="192"/>
      <c r="B56" s="157"/>
      <c r="C56" s="157"/>
      <c r="D56" s="14" t="s">
        <v>130</v>
      </c>
      <c r="E56" s="5">
        <v>6</v>
      </c>
      <c r="F56" s="5">
        <v>6</v>
      </c>
      <c r="G56" s="32">
        <f>E56*бжу!C19/100</f>
        <v>0</v>
      </c>
      <c r="H56" s="32">
        <f>E56*бжу!D19/100</f>
        <v>0</v>
      </c>
      <c r="I56" s="32">
        <f>E56*бжу!E19/100</f>
        <v>5.9879999999999995</v>
      </c>
      <c r="J56" s="32">
        <f>E56*бжу!G19/100</f>
        <v>0</v>
      </c>
      <c r="K56" s="32">
        <f>E56*бжу!F19/100</f>
        <v>22.74</v>
      </c>
      <c r="L56" s="5">
        <v>60</v>
      </c>
      <c r="M56" s="43">
        <f>L56*E56/1000</f>
        <v>0.36</v>
      </c>
      <c r="N56" s="2"/>
    </row>
    <row r="57" spans="1:13" ht="48" customHeight="1">
      <c r="A57" s="141"/>
      <c r="B57" s="141"/>
      <c r="C57" s="141"/>
      <c r="D57" s="141"/>
      <c r="E57" s="141"/>
      <c r="F57" s="141"/>
      <c r="G57" s="118">
        <f>G54+G55+G56</f>
        <v>3</v>
      </c>
      <c r="H57" s="118">
        <f>H54+H55+H56</f>
        <v>3.2510000000000003</v>
      </c>
      <c r="I57" s="118">
        <f>I54+I55+I56</f>
        <v>15.538</v>
      </c>
      <c r="J57" s="118">
        <f>J54+J55+J56</f>
        <v>1.4000000000000001</v>
      </c>
      <c r="K57" s="118">
        <f>K54+K55+K56</f>
        <v>80.74</v>
      </c>
      <c r="L57" s="8"/>
      <c r="M57" s="41">
        <f>SUM(M54:M56)</f>
        <v>5.515</v>
      </c>
    </row>
    <row r="58" spans="1:13" ht="48" customHeight="1">
      <c r="A58" s="153" t="s">
        <v>64</v>
      </c>
      <c r="B58" s="153"/>
      <c r="C58" s="153"/>
      <c r="D58" s="153"/>
      <c r="E58" s="153"/>
      <c r="F58" s="153"/>
      <c r="G58" s="119">
        <f>G53+G57</f>
        <v>9.225000000000001</v>
      </c>
      <c r="H58" s="119">
        <f>H53+H57</f>
        <v>13.4819</v>
      </c>
      <c r="I58" s="119">
        <f>I53+I57</f>
        <v>49.222899999999996</v>
      </c>
      <c r="J58" s="119">
        <f>J53+J57</f>
        <v>1.9460000000000002</v>
      </c>
      <c r="K58" s="119">
        <f>K53+K57</f>
        <v>324.37</v>
      </c>
      <c r="L58" s="94"/>
      <c r="M58" s="75">
        <f>M53+M57</f>
        <v>14.679000000000002</v>
      </c>
    </row>
    <row r="59" spans="1:14" ht="39.75" customHeight="1">
      <c r="A59" s="121" t="s">
        <v>85</v>
      </c>
      <c r="B59" s="110">
        <v>5</v>
      </c>
      <c r="C59" s="110"/>
      <c r="D59" s="113" t="s">
        <v>84</v>
      </c>
      <c r="E59" s="93">
        <v>5</v>
      </c>
      <c r="F59" s="93">
        <v>5</v>
      </c>
      <c r="G59" s="123"/>
      <c r="H59" s="123"/>
      <c r="I59" s="123"/>
      <c r="J59" s="123"/>
      <c r="K59" s="123"/>
      <c r="L59" s="93">
        <v>10.3</v>
      </c>
      <c r="M59" s="75">
        <f>E59*L59/1000</f>
        <v>0.0515</v>
      </c>
      <c r="N59"/>
    </row>
    <row r="60" spans="1:13" ht="48" customHeight="1">
      <c r="A60" s="152" t="s">
        <v>24</v>
      </c>
      <c r="B60" s="152"/>
      <c r="C60" s="152"/>
      <c r="D60" s="152"/>
      <c r="E60" s="152"/>
      <c r="F60" s="152"/>
      <c r="G60" s="86">
        <f>G16+G19+G42+G58</f>
        <v>71.79600000000002</v>
      </c>
      <c r="H60" s="86">
        <f>H16+H19+H42+H58</f>
        <v>58.36709999999999</v>
      </c>
      <c r="I60" s="86">
        <f>I16+I19+I42+I58</f>
        <v>140.1499</v>
      </c>
      <c r="J60" s="86">
        <f>J16+J19+J42+J58</f>
        <v>201.11199999999997</v>
      </c>
      <c r="K60" s="86">
        <f>K16+K19+K42+K58</f>
        <v>1268.2980000000002</v>
      </c>
      <c r="L60" s="95"/>
      <c r="M60" s="77">
        <f>M16+M19+M42+M58+M59</f>
        <v>157.0405</v>
      </c>
    </row>
    <row r="61" spans="4:12" ht="36">
      <c r="D61" s="62"/>
      <c r="E61" s="4"/>
      <c r="F61" s="4"/>
      <c r="L61" s="27"/>
    </row>
    <row r="62" ht="36">
      <c r="L62" s="4"/>
    </row>
  </sheetData>
  <sheetProtection/>
  <mergeCells count="41">
    <mergeCell ref="A60:F60"/>
    <mergeCell ref="A40:F40"/>
    <mergeCell ref="A42:F42"/>
    <mergeCell ref="A58:F58"/>
    <mergeCell ref="A57:F57"/>
    <mergeCell ref="C44:C52"/>
    <mergeCell ref="B54:B56"/>
    <mergeCell ref="A44:A52"/>
    <mergeCell ref="A43:M43"/>
    <mergeCell ref="A54:A56"/>
    <mergeCell ref="C54:C56"/>
    <mergeCell ref="C29:C35"/>
    <mergeCell ref="A19:F19"/>
    <mergeCell ref="A4:K4"/>
    <mergeCell ref="A5:A7"/>
    <mergeCell ref="B5:B7"/>
    <mergeCell ref="A13:A14"/>
    <mergeCell ref="A8:F8"/>
    <mergeCell ref="B9:B11"/>
    <mergeCell ref="C5:C7"/>
    <mergeCell ref="A12:F12"/>
    <mergeCell ref="A9:A11"/>
    <mergeCell ref="C13:C14"/>
    <mergeCell ref="A20:M20"/>
    <mergeCell ref="B13:B14"/>
    <mergeCell ref="C9:C11"/>
    <mergeCell ref="A15:F15"/>
    <mergeCell ref="A16:F16"/>
    <mergeCell ref="A17:M17"/>
    <mergeCell ref="A29:A35"/>
    <mergeCell ref="A37:A39"/>
    <mergeCell ref="C37:C39"/>
    <mergeCell ref="B37:B39"/>
    <mergeCell ref="A28:F28"/>
    <mergeCell ref="B29:B35"/>
    <mergeCell ref="B21:B27"/>
    <mergeCell ref="C21:C27"/>
    <mergeCell ref="A21:A27"/>
    <mergeCell ref="A53:F53"/>
    <mergeCell ref="B44:B52"/>
    <mergeCell ref="A36:F36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O44"/>
  <sheetViews>
    <sheetView zoomScalePageLayoutView="0" workbookViewId="0" topLeftCell="A1">
      <selection activeCell="G39" sqref="G39"/>
    </sheetView>
  </sheetViews>
  <sheetFormatPr defaultColWidth="9.140625" defaultRowHeight="15"/>
  <cols>
    <col min="5" max="5" width="18.28125" style="0" customWidth="1"/>
    <col min="6" max="6" width="9.140625" style="0" hidden="1" customWidth="1"/>
    <col min="7" max="7" width="10.28125" style="0" bestFit="1" customWidth="1"/>
  </cols>
  <sheetData>
    <row r="1" spans="5:13" ht="15">
      <c r="E1" s="1"/>
      <c r="F1" s="1"/>
      <c r="G1" s="1"/>
      <c r="H1" s="1"/>
      <c r="I1" s="1"/>
      <c r="J1" s="1"/>
      <c r="K1" s="1"/>
      <c r="L1" s="1"/>
      <c r="M1" s="1"/>
    </row>
    <row r="2" spans="5:13" ht="15">
      <c r="E2" s="1"/>
      <c r="F2" s="1"/>
      <c r="G2" s="1"/>
      <c r="H2" s="1"/>
      <c r="I2" s="1"/>
      <c r="J2" s="1"/>
      <c r="K2" s="1"/>
      <c r="L2" s="1"/>
      <c r="M2" s="1"/>
    </row>
    <row r="3" spans="5:13" ht="15">
      <c r="E3" s="1"/>
      <c r="F3" s="1"/>
      <c r="G3" s="1"/>
      <c r="H3" s="1"/>
      <c r="I3" s="1"/>
      <c r="J3" s="1"/>
      <c r="K3" s="1"/>
      <c r="L3" s="1"/>
      <c r="M3" s="1"/>
    </row>
    <row r="4" spans="5:13" ht="15">
      <c r="E4" s="1"/>
      <c r="F4" s="1"/>
      <c r="G4" s="1"/>
      <c r="H4" s="1"/>
      <c r="I4" s="1"/>
      <c r="J4" s="1"/>
      <c r="K4" s="1"/>
      <c r="L4" s="1"/>
      <c r="M4" s="1"/>
    </row>
    <row r="5" spans="5:15" ht="15">
      <c r="E5" s="1"/>
      <c r="F5" s="1"/>
      <c r="G5" s="1"/>
      <c r="H5" s="1"/>
      <c r="I5" s="1"/>
      <c r="J5" s="1"/>
      <c r="K5" s="1"/>
      <c r="L5" s="130"/>
      <c r="M5" s="1"/>
      <c r="N5" s="130"/>
      <c r="O5" s="130"/>
    </row>
    <row r="6" spans="5:15" ht="15">
      <c r="E6" s="1"/>
      <c r="F6" s="1"/>
      <c r="G6" s="1"/>
      <c r="H6" s="1"/>
      <c r="I6" s="1"/>
      <c r="J6" s="130"/>
      <c r="K6" s="130"/>
      <c r="L6" s="130"/>
      <c r="M6" s="1"/>
      <c r="N6" s="130"/>
      <c r="O6" s="130"/>
    </row>
    <row r="7" spans="5:13" ht="15">
      <c r="E7" s="1"/>
      <c r="F7" s="1"/>
      <c r="G7" s="131"/>
      <c r="H7" s="1"/>
      <c r="I7" s="1"/>
      <c r="J7" s="1"/>
      <c r="K7" s="1"/>
      <c r="L7" s="1"/>
      <c r="M7" s="1"/>
    </row>
    <row r="8" spans="5:13" ht="15">
      <c r="E8" s="1"/>
      <c r="F8" s="1"/>
      <c r="G8" s="1"/>
      <c r="H8" s="1"/>
      <c r="I8" s="1"/>
      <c r="J8" s="1"/>
      <c r="K8" s="1"/>
      <c r="L8" s="1"/>
      <c r="M8" s="1"/>
    </row>
    <row r="9" spans="5:13" ht="15">
      <c r="E9" s="1"/>
      <c r="F9" s="1"/>
      <c r="G9" s="1"/>
      <c r="H9" s="1"/>
      <c r="I9" s="1"/>
      <c r="J9" s="1"/>
      <c r="K9" s="1"/>
      <c r="L9" s="1"/>
      <c r="M9" s="1"/>
    </row>
    <row r="10" spans="5:13" ht="15">
      <c r="E10" s="130"/>
      <c r="F10" s="1"/>
      <c r="G10" s="1"/>
      <c r="H10" s="1"/>
      <c r="I10" s="1"/>
      <c r="J10" s="1"/>
      <c r="K10" s="1"/>
      <c r="L10" s="1"/>
      <c r="M10" s="1"/>
    </row>
    <row r="11" spans="5:13" ht="15">
      <c r="E11" s="130"/>
      <c r="F11" s="1"/>
      <c r="G11" s="1"/>
      <c r="H11" s="1"/>
      <c r="I11" s="1"/>
      <c r="J11" s="1"/>
      <c r="K11" s="1"/>
      <c r="L11" s="1"/>
      <c r="M11" s="1"/>
    </row>
    <row r="12" spans="5:13" ht="15">
      <c r="E12" s="130"/>
      <c r="F12" s="1"/>
      <c r="G12" s="1"/>
      <c r="H12" s="1"/>
      <c r="I12" s="1"/>
      <c r="J12" s="1"/>
      <c r="K12" s="1"/>
      <c r="L12" s="1"/>
      <c r="M12" s="1"/>
    </row>
    <row r="13" spans="5:13" ht="15">
      <c r="E13" s="130"/>
      <c r="F13" s="1"/>
      <c r="G13" s="1"/>
      <c r="H13" s="1"/>
      <c r="I13" s="1"/>
      <c r="J13" s="1"/>
      <c r="K13" s="1"/>
      <c r="L13" s="1"/>
      <c r="M13" s="1"/>
    </row>
    <row r="14" spans="5:13" ht="15">
      <c r="E14" s="130"/>
      <c r="F14" s="1"/>
      <c r="G14" s="1"/>
      <c r="H14" s="1"/>
      <c r="I14" s="1"/>
      <c r="J14" s="1"/>
      <c r="K14" s="1"/>
      <c r="L14" s="1"/>
      <c r="M14" s="1"/>
    </row>
    <row r="15" spans="5:13" ht="15">
      <c r="E15" s="130"/>
      <c r="F15" s="1"/>
      <c r="G15" s="1"/>
      <c r="H15" s="1"/>
      <c r="I15" s="1"/>
      <c r="J15" s="1"/>
      <c r="K15" s="1"/>
      <c r="L15" s="1"/>
      <c r="M15" s="1"/>
    </row>
    <row r="16" spans="5:13" ht="15">
      <c r="E16" s="130"/>
      <c r="F16" s="1"/>
      <c r="G16" s="1"/>
      <c r="H16" s="1"/>
      <c r="I16" s="1"/>
      <c r="J16" s="1"/>
      <c r="K16" s="1"/>
      <c r="L16" s="1"/>
      <c r="M16" s="1"/>
    </row>
    <row r="17" spans="5:13" ht="15">
      <c r="E17" s="130"/>
      <c r="F17" s="1"/>
      <c r="G17" s="1"/>
      <c r="H17" s="1"/>
      <c r="I17" s="1"/>
      <c r="J17" s="1"/>
      <c r="K17" s="1"/>
      <c r="L17" s="1"/>
      <c r="M17" s="1"/>
    </row>
    <row r="18" spans="5:13" ht="15">
      <c r="E18" s="130"/>
      <c r="F18" s="1"/>
      <c r="G18" s="1"/>
      <c r="H18" s="1"/>
      <c r="I18" s="1"/>
      <c r="J18" s="1"/>
      <c r="K18" s="1"/>
      <c r="L18" s="1"/>
      <c r="M18" s="1"/>
    </row>
    <row r="19" spans="5:13" ht="15">
      <c r="E19" s="1"/>
      <c r="F19" s="1"/>
      <c r="G19" s="1"/>
      <c r="H19" s="1"/>
      <c r="I19" s="1"/>
      <c r="J19" s="1"/>
      <c r="K19" s="1"/>
      <c r="L19" s="1"/>
      <c r="M19" s="1"/>
    </row>
    <row r="20" spans="5:13" ht="15">
      <c r="E20" s="1"/>
      <c r="F20" s="1"/>
      <c r="G20" s="1"/>
      <c r="H20" s="1"/>
      <c r="I20" s="1"/>
      <c r="J20" s="1"/>
      <c r="K20" s="1"/>
      <c r="L20" s="1"/>
      <c r="M20" s="1"/>
    </row>
    <row r="21" spans="5:13" ht="15">
      <c r="E21" s="1"/>
      <c r="F21" s="1"/>
      <c r="G21" s="1"/>
      <c r="H21" s="1"/>
      <c r="I21" s="1"/>
      <c r="J21" s="1"/>
      <c r="K21" s="1"/>
      <c r="L21" s="1"/>
      <c r="M21" s="1"/>
    </row>
    <row r="22" spans="5:13" ht="15">
      <c r="E22" s="1"/>
      <c r="F22" s="1"/>
      <c r="G22" s="1"/>
      <c r="H22" s="1"/>
      <c r="I22" s="1"/>
      <c r="J22" s="1"/>
      <c r="K22" s="1"/>
      <c r="L22" s="1"/>
      <c r="M22" s="1"/>
    </row>
    <row r="23" spans="5:13" ht="15">
      <c r="E23" s="1"/>
      <c r="F23" s="1"/>
      <c r="G23" s="1"/>
      <c r="H23" s="1"/>
      <c r="I23" s="1"/>
      <c r="J23" s="1"/>
      <c r="K23" s="1"/>
      <c r="L23" s="1"/>
      <c r="M23" s="1"/>
    </row>
    <row r="24" spans="5:13" ht="15">
      <c r="E24" s="1"/>
      <c r="F24" s="1"/>
      <c r="G24" s="1"/>
      <c r="H24" s="1"/>
      <c r="I24" s="1"/>
      <c r="J24" s="1"/>
      <c r="K24" s="1"/>
      <c r="L24" s="1"/>
      <c r="M24" s="1"/>
    </row>
    <row r="25" spans="5:13" ht="15">
      <c r="E25" s="1"/>
      <c r="F25" s="1"/>
      <c r="G25" s="1"/>
      <c r="H25" s="1"/>
      <c r="I25" s="1"/>
      <c r="J25" s="1"/>
      <c r="K25" s="1"/>
      <c r="L25" s="1"/>
      <c r="M25" s="1"/>
    </row>
    <row r="26" spans="5:13" ht="15">
      <c r="E26" s="1"/>
      <c r="F26" s="1"/>
      <c r="G26" s="1"/>
      <c r="H26" s="1"/>
      <c r="I26" s="1"/>
      <c r="J26" s="1"/>
      <c r="K26" s="1"/>
      <c r="L26" s="1"/>
      <c r="M26" s="1"/>
    </row>
    <row r="27" spans="5:13" ht="15">
      <c r="E27" s="1"/>
      <c r="F27" s="1"/>
      <c r="G27" s="1"/>
      <c r="H27" s="1"/>
      <c r="I27" s="1"/>
      <c r="J27" s="1"/>
      <c r="K27" s="1"/>
      <c r="L27" s="1"/>
      <c r="M27" s="1"/>
    </row>
    <row r="28" spans="5:13" ht="15">
      <c r="E28" s="1"/>
      <c r="F28" s="1"/>
      <c r="G28" s="1"/>
      <c r="H28" s="1"/>
      <c r="I28" s="1"/>
      <c r="J28" s="1"/>
      <c r="K28" s="1"/>
      <c r="L28" s="1"/>
      <c r="M28" s="1"/>
    </row>
    <row r="29" spans="5:13" ht="15">
      <c r="E29" s="1"/>
      <c r="F29" s="1"/>
      <c r="G29" s="1"/>
      <c r="H29" s="1"/>
      <c r="I29" s="1"/>
      <c r="J29" s="1"/>
      <c r="K29" s="1"/>
      <c r="L29" s="1"/>
      <c r="M29" s="1"/>
    </row>
    <row r="30" spans="5:13" ht="15">
      <c r="E30" s="1"/>
      <c r="F30" s="1"/>
      <c r="G30" s="1"/>
      <c r="H30" s="1"/>
      <c r="I30" s="1"/>
      <c r="J30" s="1"/>
      <c r="K30" s="1"/>
      <c r="L30" s="1"/>
      <c r="M30" s="1"/>
    </row>
    <row r="31" spans="5:13" ht="15">
      <c r="E31" s="1"/>
      <c r="F31" s="1"/>
      <c r="G31" s="1"/>
      <c r="H31" s="1"/>
      <c r="I31" s="1"/>
      <c r="J31" s="1"/>
      <c r="K31" s="1"/>
      <c r="L31" s="1"/>
      <c r="M31" s="1"/>
    </row>
    <row r="32" spans="5:13" ht="15">
      <c r="E32" s="1"/>
      <c r="F32" s="1"/>
      <c r="G32" s="1"/>
      <c r="H32" s="1"/>
      <c r="I32" s="1"/>
      <c r="J32" s="1"/>
      <c r="K32" s="1"/>
      <c r="L32" s="1"/>
      <c r="M32" s="1"/>
    </row>
    <row r="33" spans="5:13" ht="15">
      <c r="E33" s="1"/>
      <c r="F33" s="1"/>
      <c r="G33" s="1"/>
      <c r="H33" s="1"/>
      <c r="I33" s="1"/>
      <c r="J33" s="1"/>
      <c r="K33" s="1"/>
      <c r="L33" s="1"/>
      <c r="M33" s="1"/>
    </row>
    <row r="34" spans="5:13" ht="15">
      <c r="E34" s="1"/>
      <c r="F34" s="1"/>
      <c r="G34" s="1"/>
      <c r="H34" s="1"/>
      <c r="I34" s="1"/>
      <c r="J34" s="1"/>
      <c r="K34" s="1"/>
      <c r="L34" s="1"/>
      <c r="M34" s="1"/>
    </row>
    <row r="35" spans="5:13" ht="15">
      <c r="E35" s="1"/>
      <c r="F35" s="1"/>
      <c r="G35" s="1"/>
      <c r="H35" s="1"/>
      <c r="I35" s="1"/>
      <c r="J35" s="1"/>
      <c r="K35" s="1"/>
      <c r="L35" s="1"/>
      <c r="M35" s="1"/>
    </row>
    <row r="36" spans="5:13" ht="15">
      <c r="E36" s="1"/>
      <c r="F36" s="1"/>
      <c r="G36" s="1"/>
      <c r="H36" s="1"/>
      <c r="I36" s="1"/>
      <c r="J36" s="1"/>
      <c r="K36" s="1"/>
      <c r="L36" s="1"/>
      <c r="M36" s="1"/>
    </row>
    <row r="37" spans="5:13" ht="15">
      <c r="E37" s="1"/>
      <c r="F37" s="1"/>
      <c r="G37" s="1"/>
      <c r="H37" s="1"/>
      <c r="I37" s="1"/>
      <c r="J37" s="1"/>
      <c r="K37" s="1"/>
      <c r="L37" s="1"/>
      <c r="M37" s="1"/>
    </row>
    <row r="38" spans="5:13" ht="15">
      <c r="E38" s="1"/>
      <c r="F38" s="1"/>
      <c r="G38" s="1"/>
      <c r="H38" s="1"/>
      <c r="I38" s="1"/>
      <c r="J38" s="1"/>
      <c r="K38" s="1"/>
      <c r="L38" s="1"/>
      <c r="M38" s="1"/>
    </row>
    <row r="39" spans="5:13" ht="15">
      <c r="E39" s="1"/>
      <c r="F39" s="1"/>
      <c r="G39" s="1"/>
      <c r="H39" s="1"/>
      <c r="I39" s="1"/>
      <c r="J39" s="1"/>
      <c r="K39" s="1"/>
      <c r="L39" s="1"/>
      <c r="M39" s="1"/>
    </row>
    <row r="40" spans="5:13" ht="15">
      <c r="E40" s="127"/>
      <c r="F40" s="1"/>
      <c r="G40" s="1"/>
      <c r="H40" s="1"/>
      <c r="I40" s="1"/>
      <c r="J40" s="1"/>
      <c r="K40" s="1"/>
      <c r="L40" s="1"/>
      <c r="M40" s="1"/>
    </row>
    <row r="41" spans="5:13" ht="15">
      <c r="E41" s="1"/>
      <c r="F41" s="1"/>
      <c r="G41" s="1"/>
      <c r="H41" s="1"/>
      <c r="I41" s="1"/>
      <c r="J41" s="1"/>
      <c r="K41" s="1"/>
      <c r="L41" s="1"/>
      <c r="M41" s="1"/>
    </row>
    <row r="42" spans="5:13" ht="15">
      <c r="E42" s="1"/>
      <c r="F42" s="1"/>
      <c r="G42" s="1"/>
      <c r="H42" s="1"/>
      <c r="I42" s="1"/>
      <c r="J42" s="1"/>
      <c r="K42" s="1"/>
      <c r="L42" s="1"/>
      <c r="M42" s="1"/>
    </row>
    <row r="43" spans="5:13" ht="15">
      <c r="E43" s="1"/>
      <c r="F43" s="1"/>
      <c r="G43" s="1"/>
      <c r="H43" s="1"/>
      <c r="I43" s="1"/>
      <c r="J43" s="1"/>
      <c r="K43" s="1"/>
      <c r="L43" s="1"/>
      <c r="M43" s="1"/>
    </row>
    <row r="44" spans="5:13" ht="15">
      <c r="E44" s="1"/>
      <c r="F44" s="1"/>
      <c r="G44" s="1"/>
      <c r="H44" s="1"/>
      <c r="I44" s="1"/>
      <c r="J44" s="1"/>
      <c r="K44" s="1"/>
      <c r="L44" s="1"/>
      <c r="M4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2015-12-08T10:59:10Z</cp:lastPrinted>
  <dcterms:created xsi:type="dcterms:W3CDTF">2006-09-28T05:33:49Z</dcterms:created>
  <dcterms:modified xsi:type="dcterms:W3CDTF">2022-01-21T11:09:04Z</dcterms:modified>
  <cp:category/>
  <cp:version/>
  <cp:contentType/>
  <cp:contentStatus/>
</cp:coreProperties>
</file>